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mrcmv-my.sharepoint.com/personal/lavern_encompasscc_org/Documents/"/>
    </mc:Choice>
  </mc:AlternateContent>
  <xr:revisionPtr revIDLastSave="0" documentId="10_ncr:100000_{9434C899-06F3-49B7-84AA-95C7A048DD4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Host Agreement" sheetId="1" r:id="rId1"/>
    <sheet name="Host Budget Planning" sheetId="2" r:id="rId2"/>
  </sheets>
  <definedNames>
    <definedName name="Check1" localSheetId="0">'Host Agreement'!$A$86</definedName>
    <definedName name="Check10" localSheetId="0">'Host Agreement'!$A$103</definedName>
    <definedName name="Check11" localSheetId="0">'Host Agreement'!$A$104</definedName>
    <definedName name="Check12">'Host Agreement'!$A$104</definedName>
    <definedName name="Check3" localSheetId="0">'Host Agreement'!$A$94</definedName>
    <definedName name="Check4" localSheetId="0">'Host Agreement'!$A$95</definedName>
    <definedName name="Check5" localSheetId="0">'Host Agreement'!$A$96</definedName>
    <definedName name="Check6" localSheetId="0">'Host Agreement'!$A$97</definedName>
    <definedName name="Check7" localSheetId="0">'Host Agreement'!$A$98</definedName>
    <definedName name="Check8" localSheetId="0">'Host Agreement'!$A$100</definedName>
    <definedName name="Check9" localSheetId="0">'Host Agreement'!$A$102</definedName>
    <definedName name="_xlnm.Print_Area" localSheetId="0">'Host Agreement'!$A$1:$J$179</definedName>
    <definedName name="_xlnm.Print_Area" localSheetId="1">'Host Budget Planning'!$A$1:$E$26</definedName>
    <definedName name="Text25" localSheetId="0">'Host Agreement'!$A$87</definedName>
    <definedName name="Text29" localSheetId="0">'Host Agreement'!$A$75</definedName>
    <definedName name="Text32" localSheetId="0">'Host Agreement'!$A$127</definedName>
    <definedName name="Text35" localSheetId="0">'Host Agreement'!$A$4</definedName>
    <definedName name="Text36" localSheetId="0">'Host Agreement'!$A$135</definedName>
    <definedName name="Text37" localSheetId="0">'Host Agreement'!$A$140</definedName>
    <definedName name="Text38" localSheetId="0">'Host Agreement'!$A$146</definedName>
    <definedName name="Text39" localSheetId="0">'Host Agreement'!$A$151</definedName>
    <definedName name="Text40" localSheetId="0">'Host Agreement'!$A$156</definedName>
    <definedName name="Text41" localSheetId="0">'Host Agreement'!$A$161</definedName>
    <definedName name="Text42" localSheetId="0">'Host Agreement'!$A$166</definedName>
    <definedName name="Text43" localSheetId="0">'Host Agreement'!$A$169</definedName>
    <definedName name="Text44" localSheetId="0">'Host Agreement'!$A$173</definedName>
    <definedName name="Text46" localSheetId="0">'Host Agreement'!$A$129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14" i="2"/>
  <c r="C14" i="2"/>
  <c r="B14" i="2"/>
  <c r="B6" i="2"/>
  <c r="B59" i="1"/>
  <c r="E6" i="2" s="1"/>
  <c r="D6" i="2" l="1"/>
  <c r="D16" i="2" s="1"/>
  <c r="D18" i="2" s="1"/>
  <c r="C6" i="2"/>
  <c r="C16" i="2" s="1"/>
  <c r="C18" i="2" s="1"/>
  <c r="B16" i="2"/>
  <c r="E16" i="2"/>
  <c r="C173" i="1"/>
  <c r="C169" i="1"/>
  <c r="C166" i="1"/>
  <c r="C161" i="1"/>
  <c r="C156" i="1"/>
  <c r="C151" i="1"/>
  <c r="C146" i="1"/>
  <c r="C140" i="1"/>
  <c r="C135" i="1"/>
  <c r="D22" i="2" l="1"/>
  <c r="C22" i="2"/>
  <c r="E18" i="2"/>
  <c r="E22" i="2"/>
  <c r="B18" i="2"/>
  <c r="B22" i="2"/>
  <c r="B61" i="1"/>
  <c r="B62" i="1" s="1"/>
  <c r="B63" i="1" l="1"/>
  <c r="B64" i="1" s="1"/>
  <c r="B67" i="1" s="1"/>
</calcChain>
</file>

<file path=xl/sharedStrings.xml><?xml version="1.0" encoding="utf-8"?>
<sst xmlns="http://schemas.openxmlformats.org/spreadsheetml/2006/main" count="191" uniqueCount="161">
  <si>
    <t>CLASS/CONFERENCE EVENT AGREEMENT</t>
  </si>
  <si>
    <t>The Rings Experience</t>
  </si>
  <si>
    <t>HOST CONTACT INFORMATION</t>
  </si>
  <si>
    <t>Host Name</t>
  </si>
  <si>
    <t>Address</t>
  </si>
  <si>
    <t>City, State, Zip</t>
  </si>
  <si>
    <t>Phone</t>
  </si>
  <si>
    <t>Email</t>
  </si>
  <si>
    <t>Fax</t>
  </si>
  <si>
    <t>Contact Name</t>
  </si>
  <si>
    <t>Title</t>
  </si>
  <si>
    <t>Facilitator Name</t>
  </si>
  <si>
    <t>EVENT OVERVIEW</t>
  </si>
  <si>
    <t>Event Description</t>
  </si>
  <si>
    <t>Start Date</t>
  </si>
  <si>
    <t>End Time</t>
  </si>
  <si>
    <t>Start Time</t>
  </si>
  <si>
    <t>Offsite venue?</t>
  </si>
  <si>
    <t>EVENT FEES</t>
  </si>
  <si>
    <t>Deposit</t>
  </si>
  <si>
    <t>Facilitation</t>
  </si>
  <si>
    <t>Additional Notes</t>
  </si>
  <si>
    <t>Travel/Time</t>
  </si>
  <si>
    <t>Lodging/Meals</t>
  </si>
  <si>
    <t>Supply Fees</t>
  </si>
  <si>
    <t>(Non-refundable if event cancelled by Host within 60 days of event)</t>
  </si>
  <si>
    <t>(By healthy, trained, experienced, married couple)</t>
  </si>
  <si>
    <t>(Provided by Host or reimbursed)</t>
  </si>
  <si>
    <t>Per Participant</t>
  </si>
  <si>
    <t>(Based upon projected # of participants and above fees)</t>
  </si>
  <si>
    <t>RESERVATION DEPOSIT AND PAYMENT</t>
  </si>
  <si>
    <t>Balance Due</t>
  </si>
  <si>
    <t>CANCELLATION POLICY</t>
  </si>
  <si>
    <r>
      <t xml:space="preserve">Should the </t>
    </r>
    <r>
      <rPr>
        <i/>
        <sz val="11"/>
        <color theme="1"/>
        <rFont val="Calibri"/>
        <family val="2"/>
        <scheme val="minor"/>
      </rPr>
      <t>Facilitators</t>
    </r>
    <r>
      <rPr>
        <sz val="11"/>
        <color theme="1"/>
        <rFont val="Calibri"/>
        <family val="2"/>
        <scheme val="minor"/>
      </rPr>
      <t xml:space="preserve"> cancel the presentation due to illness, legitimate emergency or any other unexpected personal situation beyond their reasonable control, the deposit shall either be refunded in full to the Host, or a new date may be set per the Host’s preference. </t>
    </r>
  </si>
  <si>
    <r>
      <t xml:space="preserve">Should the </t>
    </r>
    <r>
      <rPr>
        <i/>
        <sz val="11"/>
        <color theme="1"/>
        <rFont val="Calibri"/>
        <family val="2"/>
        <scheme val="minor"/>
      </rPr>
      <t>Host</t>
    </r>
    <r>
      <rPr>
        <sz val="11"/>
        <color theme="1"/>
        <rFont val="Calibri"/>
        <family val="2"/>
        <scheme val="minor"/>
      </rPr>
      <t xml:space="preserve"> cancel the presentation for any reason (including insufficient registrations), the event may be rescheduled with no new deposit required. The deposit is non-refundable within 60 days of the event. All efforts will be made by either party to give at least one week notice in the event of cancellation.</t>
    </r>
  </si>
  <si>
    <t>REGISTRATION</t>
  </si>
  <si>
    <t xml:space="preserve">Facilitators require a minimum number of pre-registered couples by 3 days before the event. </t>
  </si>
  <si>
    <t>Minimum number</t>
  </si>
  <si>
    <t>Host may coordinate the registration of participants directly or have Facilitators set up an online registration page via Eventbrite.</t>
  </si>
  <si>
    <t>Fee per participant</t>
  </si>
  <si>
    <t>HOSPITALITY ITEMS</t>
  </si>
  <si>
    <t>Meals should be served on the premises to all participants including Facilitators and Coaches.</t>
  </si>
  <si>
    <r>
      <t xml:space="preserve">          </t>
    </r>
    <r>
      <rPr>
        <i/>
        <sz val="11"/>
        <color theme="1"/>
        <rFont val="Calibri"/>
        <family val="2"/>
        <scheme val="minor"/>
      </rPr>
      <t>Host</t>
    </r>
    <r>
      <rPr>
        <sz val="11"/>
        <color theme="1"/>
        <rFont val="Calibri"/>
        <family val="2"/>
        <scheme val="minor"/>
      </rPr>
      <t xml:space="preserve"> will coordinate the registration of participants directly.</t>
    </r>
  </si>
  <si>
    <t>FACILITY AND EQUIPMENT</t>
  </si>
  <si>
    <t>A facility of suitable size for the audience and presentation is necessary. The preferred facility setting is one with adequate lighting (variable, if possible), a projection screen or blank wall, video projector, sound system, adequate heating/cooling and carpeting.</t>
  </si>
  <si>
    <r>
      <t>Host</t>
    </r>
    <r>
      <rPr>
        <sz val="11"/>
        <color theme="1"/>
        <rFont val="Calibri"/>
        <family val="2"/>
        <scheme val="minor"/>
      </rPr>
      <t xml:space="preserve"> shall arrange for checked items below:</t>
    </r>
  </si>
  <si>
    <t>PROMOTION</t>
  </si>
  <si>
    <t>Facilitators will provide Host with samples of promotional video clips, bulletin inserts, suggested wording for brief blurbs, graphics of logos and facilitator portraits, brochures, registration forms and posters.</t>
  </si>
  <si>
    <t>The Host is responsible for promoting The RINGS Experience in order to maximize registrations and attendance. In the Miami Valley, Ohio area, Facilitators will share promotion responsibilities with the Host.</t>
  </si>
  <si>
    <t xml:space="preserve">          Bottled water or pitchers of water to be available throughout the day.</t>
  </si>
  <si>
    <t xml:space="preserve">          Coffee to be available in am; optional in pm.</t>
  </si>
  <si>
    <t xml:space="preserve">          Continental Breakfast (Suggestions: Coffee, juice, muffins, hard boiled eggs, fruit, cereal bars).</t>
  </si>
  <si>
    <t xml:space="preserve">          AM Break (Suggestions: Same as above).</t>
  </si>
  <si>
    <r>
      <t xml:space="preserve">          Lunch (Suggestions: </t>
    </r>
    <r>
      <rPr>
        <i/>
        <sz val="11"/>
        <color theme="1"/>
        <rFont val="Calibri"/>
        <family val="2"/>
        <scheme val="minor"/>
      </rPr>
      <t>Main entrees:</t>
    </r>
    <r>
      <rPr>
        <sz val="11"/>
        <color theme="1"/>
        <rFont val="Calibri"/>
        <family val="2"/>
        <scheme val="minor"/>
      </rPr>
      <t xml:space="preserve"> Hearty soup, sandwiches, casserole, pizza, sloppy joes; </t>
    </r>
    <r>
      <rPr>
        <i/>
        <sz val="11"/>
        <color theme="1"/>
        <rFont val="Calibri"/>
        <family val="2"/>
        <scheme val="minor"/>
      </rPr>
      <t>Vegetable:</t>
    </r>
    <r>
      <rPr>
        <sz val="11"/>
        <color theme="1"/>
        <rFont val="Calibri"/>
        <family val="2"/>
        <scheme val="minor"/>
      </rPr>
      <t xml:space="preserve"> Tossed salad, </t>
    </r>
  </si>
  <si>
    <r>
      <t xml:space="preserve">               veggie tray; </t>
    </r>
    <r>
      <rPr>
        <i/>
        <sz val="11"/>
        <color theme="1"/>
        <rFont val="Calibri"/>
        <family val="2"/>
        <scheme val="minor"/>
      </rPr>
      <t>Other Sides</t>
    </r>
    <r>
      <rPr>
        <sz val="11"/>
        <color theme="1"/>
        <rFont val="Calibri"/>
        <family val="2"/>
        <scheme val="minor"/>
      </rPr>
      <t>: Chips, pasta, potato salad; Desserts: Fruit, cookies, brownies, cake).</t>
    </r>
  </si>
  <si>
    <t xml:space="preserve">          Dinner – if applicable (Suggestions: Same as lunch suggestions).</t>
  </si>
  <si>
    <t xml:space="preserve">          Mints available at each table.</t>
  </si>
  <si>
    <t xml:space="preserve">          Kleenex or tissues at each table.</t>
  </si>
  <si>
    <t xml:space="preserve">          PM Break (Suggestions: Chips and salsa, pretzels, mini candy bars, M &amp; M’s, granola bars, peanuts).</t>
  </si>
  <si>
    <t>AUTHORIZATION</t>
  </si>
  <si>
    <t>Host Organization Authorizing Agent</t>
  </si>
  <si>
    <t>E-signature</t>
  </si>
  <si>
    <t>Last 4 SSN# digits</t>
  </si>
  <si>
    <t>Date:</t>
  </si>
  <si>
    <t>Lavern Nissley</t>
  </si>
  <si>
    <t>SUGGESTED TIMELINE (Host items in blue; Facilitators in red)</t>
  </si>
  <si>
    <t>*  Host download suggested promotional items from www.RINGSProgram.com/promo for review and implementation</t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</si>
  <si>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(if applicable) Host forward deposit check to reserve event date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</si>
  <si>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recruit/assemble event hospitality, prayer/intercession and set up teams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</si>
  <si>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make an initial “save the date” announcement (date, time, location)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</si>
  <si>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bring prayer/intercession team together to cover event in prayer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</si>
  <si>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begin weekly announcements regarding event (verbal, bulletin, newsletter, blog, social media)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</si>
  <si>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begin distributing/posting event promotional materials as appropriate for setting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</si>
  <si>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promote event with partner organizations/congregations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</si>
  <si>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begin showing video and Powerpoint promotional elements as appropriate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</si>
  <si>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Hospitality team develop plan for refreshment and meal items (what will be served and available)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</si>
  <si>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contact appropriate print and radio/TV media outlets to help promote event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</si>
  <si>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oversee set up of facilitation area with tables and chairs for attendees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</si>
  <si>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>Facilitators set up multimedia, registration table in coordination with Host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</si>
  <si>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 xml:space="preserve">Facilitators and </t>
    </r>
    <r>
      <rPr>
        <sz val="11"/>
        <color rgb="FF0070C0"/>
        <rFont val="Calibri"/>
        <family val="2"/>
        <scheme val="minor"/>
      </rPr>
      <t xml:space="preserve">Host </t>
    </r>
    <r>
      <rPr>
        <sz val="11"/>
        <color rgb="FFFF0000"/>
        <rFont val="Calibri"/>
        <family val="2"/>
        <scheme val="minor"/>
      </rPr>
      <t>arrive at arranged time (typically 1 hour before event)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</si>
  <si>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ensures that hospitality team has items available as planned/needed</t>
    </r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</si>
  <si>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Upon conclusion of event Host oversees tear down and final wrap up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</si>
  <si>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 xml:space="preserve">Facilitators and </t>
    </r>
    <r>
      <rPr>
        <sz val="11"/>
        <color rgb="FF0070C0"/>
        <rFont val="Calibri"/>
        <family val="2"/>
        <scheme val="minor"/>
      </rPr>
      <t xml:space="preserve">Host </t>
    </r>
    <r>
      <rPr>
        <sz val="11"/>
        <color rgb="FFFF0000"/>
        <rFont val="Calibri"/>
        <family val="2"/>
        <scheme val="minor"/>
      </rPr>
      <t>touch base on any follow up logistics</t>
    </r>
  </si>
  <si>
    <t>4-6 months before event</t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</si>
  <si>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discussion with relevant individuals in whether to proceed, clarify expectations and setting of preferred date</t>
    </r>
  </si>
  <si>
    <t>*  Host Agreement (this document) sent to Host for review and authorization</t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</si>
  <si>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Prayer/intercession team accelerate coverage for every couple registering to attend and against spiritual warfare</t>
    </r>
  </si>
  <si>
    <t>3-4 months before event</t>
  </si>
  <si>
    <t>2-3 months before event</t>
  </si>
  <si>
    <t>6-8 weeks before event</t>
  </si>
  <si>
    <t>4-6 weeks before event</t>
  </si>
  <si>
    <t>3-4 weeks before event</t>
  </si>
  <si>
    <t>1 week before event</t>
  </si>
  <si>
    <t>Day before event</t>
  </si>
  <si>
    <t>Day of event</t>
  </si>
  <si>
    <r>
      <t xml:space="preserve">Enjoy </t>
    </r>
    <r>
      <rPr>
        <sz val="14"/>
        <color rgb="FF2F4242"/>
        <rFont val="Ringbearer"/>
        <family val="1"/>
      </rPr>
      <t>The Rings Experience</t>
    </r>
    <r>
      <rPr>
        <sz val="14"/>
        <color rgb="FF2F4242"/>
        <rFont val="Tahoma"/>
        <family val="2"/>
      </rPr>
      <t>!</t>
    </r>
  </si>
  <si>
    <t>If possible, Facilitators prefer 2 wireless lapel/headset microphones, a lectern or music stand, a small table and two stools. Tables (round or rectangular) with chairs are the preferred classroom setting – with enough space left between couples to allow for privacy and minimal distraction. Host shall provide one table (near entrance) for registration and display of relevant resource materials.</t>
  </si>
  <si>
    <t>Additional notes:</t>
  </si>
  <si>
    <t>616 North Limestone</t>
  </si>
  <si>
    <t>Springfield OH 45503</t>
  </si>
  <si>
    <t>937-324-3604</t>
  </si>
  <si>
    <t>937-322-0795</t>
  </si>
  <si>
    <t>Executive Director</t>
  </si>
  <si>
    <t>937-215-0179 (cell)</t>
  </si>
  <si>
    <t>Content to be faith-based. Attendance by couples consistent with Host's definition of marriage and/or guidelines adopted. Couples should arrive by 8:45 am to check in, get settled at their seats and aquire hospitality items.</t>
  </si>
  <si>
    <t>Discount %</t>
  </si>
  <si>
    <t>Less Discount</t>
  </si>
  <si>
    <t>Subtotal</t>
  </si>
  <si>
    <t>Total  Estimate</t>
  </si>
  <si>
    <t xml:space="preserve">          Roses - 1 per couple for last exercise (optional but a "special touch")</t>
  </si>
  <si>
    <t>ORGANIZER CONTACT INFORMATION</t>
  </si>
  <si>
    <t>FACILITATOR CONTACT INFORMATION (May be same as "Organizer")</t>
  </si>
  <si>
    <t>Lavern and Ronda Nissley</t>
  </si>
  <si>
    <t>same as above</t>
  </si>
  <si>
    <t>The RINGS Experience class</t>
  </si>
  <si>
    <t>End Date</t>
  </si>
  <si>
    <t>Number of miles total</t>
  </si>
  <si>
    <t>(Calculated at $1 per total miles of traveling)</t>
  </si>
  <si>
    <t xml:space="preserve">(Discount provided)  </t>
  </si>
  <si>
    <t>The RINGS Experience Organizer</t>
  </si>
  <si>
    <t>*  Initial contact with Organizer to explore scheduling event</t>
  </si>
  <si>
    <r>
      <t>*</t>
    </r>
    <r>
      <rPr>
        <sz val="7"/>
        <color rgb="FF0070C0"/>
        <rFont val="Calibri"/>
        <family val="2"/>
        <scheme val="minor"/>
      </rPr>
      <t xml:space="preserve">  </t>
    </r>
    <r>
      <rPr>
        <sz val="11"/>
        <color rgb="FF0070C0"/>
        <rFont val="Calibri"/>
        <family val="2"/>
        <scheme val="minor"/>
      </rPr>
      <t>Host forward completed and signed Host Agreement and MOU to Organizer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</si>
  <si>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 xml:space="preserve">Organizer and </t>
    </r>
    <r>
      <rPr>
        <sz val="11"/>
        <color rgb="FF0070C0"/>
        <rFont val="Calibri"/>
        <family val="2"/>
        <scheme val="minor"/>
      </rPr>
      <t xml:space="preserve">Host </t>
    </r>
    <r>
      <rPr>
        <sz val="11"/>
        <color rgb="FFFF0000"/>
        <rFont val="Calibri"/>
        <family val="2"/>
        <scheme val="minor"/>
      </rPr>
      <t>coordinate and launch registration process (Eventbrite suggested)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</si>
  <si>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>Organizer or Facilitators arrange a site visit (if possible) to review location logistics with Host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</si>
  <si>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 xml:space="preserve">Organizer or Facilitators and </t>
    </r>
    <r>
      <rPr>
        <sz val="11"/>
        <color rgb="FF0070C0"/>
        <rFont val="Calibri"/>
        <family val="2"/>
        <scheme val="minor"/>
      </rPr>
      <t xml:space="preserve">Host </t>
    </r>
    <r>
      <rPr>
        <sz val="11"/>
        <color rgb="FFFF0000"/>
        <rFont val="Calibri"/>
        <family val="2"/>
        <scheme val="minor"/>
      </rPr>
      <t>develop chair/table layout plan so that set up can occur day before event</t>
    </r>
  </si>
  <si>
    <r>
      <t>*</t>
    </r>
    <r>
      <rPr>
        <sz val="7"/>
        <color rgb="FFFF0000"/>
        <rFont val="Calibri"/>
        <family val="2"/>
        <scheme val="minor"/>
      </rPr>
      <t xml:space="preserve">  </t>
    </r>
    <r>
      <rPr>
        <sz val="11"/>
        <color rgb="FFFF0000"/>
        <rFont val="Calibri"/>
        <family val="2"/>
        <scheme val="minor"/>
      </rPr>
      <t xml:space="preserve">Organizer and </t>
    </r>
    <r>
      <rPr>
        <sz val="11"/>
        <color rgb="FF0070C0"/>
        <rFont val="Calibri"/>
        <family val="2"/>
        <scheme val="minor"/>
      </rPr>
      <t xml:space="preserve">Host </t>
    </r>
    <r>
      <rPr>
        <sz val="11"/>
        <color rgb="FFFF0000"/>
        <rFont val="Calibri"/>
        <family val="2"/>
        <scheme val="minor"/>
      </rPr>
      <t>touch base on registration progress, anticipated attendance</t>
    </r>
  </si>
  <si>
    <t>Host Planning Worksheet</t>
  </si>
  <si>
    <t>This document serves as a binding agreement between The RINGS Experience "Host" and "Organizer" and/or "Facilitator". The purpose of this agreement is to provide mutually clear expectations so that a positive, transformational experience can be attained by attendees.</t>
  </si>
  <si>
    <t>Targeted number of Participants</t>
  </si>
  <si>
    <t>15 couples/30 participants</t>
  </si>
  <si>
    <t>Costs:</t>
  </si>
  <si>
    <t>Host costs:</t>
  </si>
  <si>
    <t>Food budget (per person)</t>
  </si>
  <si>
    <t>Venue (Total)</t>
  </si>
  <si>
    <t>Other Supplies budget (per person)</t>
  </si>
  <si>
    <t>Promotional budget (total)</t>
  </si>
  <si>
    <t>Miscellaneous Expenses (total)</t>
  </si>
  <si>
    <t>Total Estimated Host costs</t>
  </si>
  <si>
    <t>Total Event Costs</t>
  </si>
  <si>
    <t>Per person costs</t>
  </si>
  <si>
    <t>Per person fees charged</t>
  </si>
  <si>
    <t>Scholarship funds</t>
  </si>
  <si>
    <t># Participant and Cost Scenarios</t>
  </si>
  <si>
    <t>(See Host Budget Planning Tab to assist in setting fee.)</t>
  </si>
  <si>
    <t>Net revenue (loss/subsidy) to host</t>
  </si>
  <si>
    <r>
      <t xml:space="preserve">          </t>
    </r>
    <r>
      <rPr>
        <i/>
        <sz val="11"/>
        <color theme="1"/>
        <rFont val="Calibri"/>
        <family val="2"/>
        <scheme val="minor"/>
      </rPr>
      <t>Organizer</t>
    </r>
    <r>
      <rPr>
        <sz val="11"/>
        <color theme="1"/>
        <rFont val="Calibri"/>
        <family val="2"/>
        <scheme val="minor"/>
      </rPr>
      <t xml:space="preserve"> will set up online registration with </t>
    </r>
    <r>
      <rPr>
        <u/>
        <sz val="11"/>
        <color theme="1"/>
        <rFont val="Calibri"/>
        <family val="2"/>
        <scheme val="minor"/>
      </rPr>
      <t>specific</t>
    </r>
    <r>
      <rPr>
        <sz val="11"/>
        <color theme="1"/>
        <rFont val="Calibri"/>
        <family val="2"/>
        <scheme val="minor"/>
      </rPr>
      <t xml:space="preserve"> fee per participant.</t>
    </r>
  </si>
  <si>
    <t>Fees collected</t>
  </si>
  <si>
    <t>(Per participant - workbooks, etc)</t>
  </si>
  <si>
    <t>(Final payment due from (to) host 5 days after the event)</t>
  </si>
  <si>
    <t>For planning purposes ONLY. Host agreement represents the actual agreement between host and organizer.</t>
  </si>
  <si>
    <r>
      <t xml:space="preserve">Participants </t>
    </r>
    <r>
      <rPr>
        <sz val="8"/>
        <color theme="1"/>
        <rFont val="Calibri"/>
        <family val="2"/>
        <scheme val="minor"/>
      </rPr>
      <t>(adjust for actual)</t>
    </r>
  </si>
  <si>
    <t>(Can be adjusted)</t>
  </si>
  <si>
    <t>(Negotiable)</t>
  </si>
  <si>
    <t>(Feel free to adjust any white cell to see overall impact)</t>
  </si>
  <si>
    <t>Fee due organizer (from Event Fees section)</t>
  </si>
  <si>
    <t>(See Host Budget Planning tab below for seeing overall impact of different options)</t>
  </si>
  <si>
    <t>Encompass Connection Center</t>
  </si>
  <si>
    <t>info@encompasscc.org</t>
  </si>
  <si>
    <t>lavern@encompasscc.org</t>
  </si>
  <si>
    <t>(Less fees collected from Eventbrite by Encompass)</t>
  </si>
  <si>
    <r>
      <t xml:space="preserve">Unless waived, a reservation deposit with this signed agreement must be received to reserve date. The final payment for the balance of the fees is due 5 days after the event. All checks to Facilitators must be made payable to </t>
    </r>
    <r>
      <rPr>
        <b/>
        <i/>
        <sz val="11"/>
        <color theme="1"/>
        <rFont val="Calibri"/>
        <family val="2"/>
        <scheme val="minor"/>
      </rPr>
      <t>Encompass Connection Center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</si>
</sst>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0"/>
      <name val="Ringbearer"/>
      <family val="1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sz val="14"/>
      <color rgb="FF2F4242"/>
      <name val="Tahoma"/>
      <family val="2"/>
    </font>
    <font>
      <sz val="14"/>
      <color rgb="FF2F4242"/>
      <name val="Ringbearer"/>
      <family val="1"/>
    </font>
    <font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4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AF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4" borderId="0" xfId="0" applyFont="1" applyFill="1" applyProtection="1"/>
    <xf numFmtId="0" fontId="7" fillId="2" borderId="0" xfId="0" applyFont="1" applyFill="1" applyProtection="1"/>
    <xf numFmtId="0" fontId="8" fillId="2" borderId="0" xfId="0" applyFont="1" applyFill="1" applyProtection="1"/>
    <xf numFmtId="0" fontId="0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5" fillId="4" borderId="0" xfId="0" applyFont="1" applyFill="1" applyAlignment="1" applyProtection="1">
      <alignment horizontal="right"/>
    </xf>
    <xf numFmtId="0" fontId="0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4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0" fontId="0" fillId="4" borderId="0" xfId="0" applyFont="1" applyFill="1" applyBorder="1" applyProtection="1"/>
    <xf numFmtId="14" fontId="0" fillId="4" borderId="0" xfId="0" applyNumberFormat="1" applyFont="1" applyFill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horizontal="left" vertical="top"/>
    </xf>
    <xf numFmtId="0" fontId="2" fillId="2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4" borderId="0" xfId="0" applyFont="1" applyFill="1" applyAlignment="1" applyProtection="1">
      <alignment vertical="center"/>
    </xf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44" fontId="10" fillId="4" borderId="8" xfId="1" applyFont="1" applyFill="1" applyBorder="1" applyProtection="1"/>
    <xf numFmtId="0" fontId="11" fillId="4" borderId="0" xfId="0" applyFont="1" applyFill="1" applyProtection="1"/>
    <xf numFmtId="0" fontId="7" fillId="2" borderId="0" xfId="0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/>
    </xf>
    <xf numFmtId="0" fontId="3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4" borderId="0" xfId="0" applyFont="1" applyFill="1" applyProtection="1"/>
    <xf numFmtId="0" fontId="0" fillId="4" borderId="0" xfId="0" applyFill="1" applyAlignment="1" applyProtection="1">
      <alignment horizontal="right"/>
    </xf>
    <xf numFmtId="0" fontId="14" fillId="4" borderId="0" xfId="2" applyFill="1" applyAlignment="1" applyProtection="1">
      <alignment vertical="center"/>
    </xf>
    <xf numFmtId="0" fontId="14" fillId="4" borderId="0" xfId="2" applyFill="1" applyProtection="1"/>
    <xf numFmtId="14" fontId="14" fillId="4" borderId="0" xfId="2" applyNumberFormat="1" applyFill="1" applyBorder="1" applyProtection="1"/>
    <xf numFmtId="14" fontId="14" fillId="4" borderId="0" xfId="2" applyNumberFormat="1" applyFill="1" applyProtection="1"/>
    <xf numFmtId="44" fontId="9" fillId="3" borderId="2" xfId="1" applyFont="1" applyFill="1" applyBorder="1" applyProtection="1">
      <protection locked="0"/>
    </xf>
    <xf numFmtId="44" fontId="9" fillId="3" borderId="1" xfId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 vertical="top"/>
      <protection locked="0"/>
    </xf>
    <xf numFmtId="14" fontId="0" fillId="3" borderId="1" xfId="0" applyNumberFormat="1" applyFont="1" applyFill="1" applyBorder="1" applyAlignment="1" applyProtection="1">
      <alignment horizontal="center" vertical="top"/>
      <protection locked="0"/>
    </xf>
    <xf numFmtId="164" fontId="0" fillId="3" borderId="1" xfId="0" applyNumberFormat="1" applyFont="1" applyFill="1" applyBorder="1" applyAlignment="1" applyProtection="1">
      <alignment horizontal="left" vertical="top"/>
      <protection locked="0"/>
    </xf>
    <xf numFmtId="44" fontId="0" fillId="3" borderId="1" xfId="1" applyFont="1" applyFill="1" applyBorder="1" applyProtection="1">
      <protection locked="0"/>
    </xf>
    <xf numFmtId="44" fontId="9" fillId="4" borderId="2" xfId="1" applyFont="1" applyFill="1" applyBorder="1" applyProtection="1"/>
    <xf numFmtId="0" fontId="13" fillId="4" borderId="0" xfId="0" applyFont="1" applyFill="1" applyAlignment="1" applyProtection="1">
      <alignment horizontal="left" vertical="top"/>
    </xf>
    <xf numFmtId="0" fontId="0" fillId="4" borderId="0" xfId="0" applyFill="1" applyAlignment="1" applyProtection="1">
      <alignment horizontal="left" vertical="top" wrapText="1"/>
    </xf>
    <xf numFmtId="44" fontId="9" fillId="4" borderId="1" xfId="1" applyFont="1" applyFill="1" applyBorder="1" applyProtection="1"/>
    <xf numFmtId="0" fontId="0" fillId="4" borderId="0" xfId="0" applyFill="1" applyBorder="1" applyProtection="1"/>
    <xf numFmtId="44" fontId="9" fillId="4" borderId="0" xfId="1" applyFont="1" applyFill="1" applyBorder="1" applyProtection="1"/>
    <xf numFmtId="10" fontId="9" fillId="3" borderId="1" xfId="4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vertical="top"/>
    </xf>
    <xf numFmtId="0" fontId="0" fillId="4" borderId="1" xfId="0" applyFont="1" applyFill="1" applyBorder="1" applyAlignment="1" applyProtection="1">
      <alignment vertical="top"/>
    </xf>
    <xf numFmtId="0" fontId="0" fillId="4" borderId="1" xfId="0" applyFill="1" applyBorder="1"/>
    <xf numFmtId="0" fontId="15" fillId="4" borderId="0" xfId="0" applyFont="1" applyFill="1" applyAlignment="1" applyProtection="1">
      <alignment horizontal="left"/>
    </xf>
    <xf numFmtId="44" fontId="9" fillId="4" borderId="9" xfId="1" applyFont="1" applyFill="1" applyBorder="1" applyProtection="1"/>
    <xf numFmtId="0" fontId="0" fillId="0" borderId="11" xfId="0" applyBorder="1"/>
    <xf numFmtId="0" fontId="0" fillId="4" borderId="0" xfId="0" applyFill="1"/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3"/>
    </xf>
    <xf numFmtId="0" fontId="0" fillId="4" borderId="0" xfId="0" applyFill="1" applyAlignment="1">
      <alignment horizontal="right"/>
    </xf>
    <xf numFmtId="44" fontId="0" fillId="4" borderId="1" xfId="0" applyNumberFormat="1" applyFill="1" applyBorder="1"/>
    <xf numFmtId="44" fontId="0" fillId="4" borderId="2" xfId="1" applyFont="1" applyFill="1" applyBorder="1"/>
    <xf numFmtId="44" fontId="0" fillId="4" borderId="10" xfId="0" applyNumberFormat="1" applyFill="1" applyBorder="1"/>
    <xf numFmtId="44" fontId="0" fillId="4" borderId="0" xfId="1" applyFont="1" applyFill="1"/>
    <xf numFmtId="44" fontId="0" fillId="0" borderId="11" xfId="1" applyFont="1" applyBorder="1" applyProtection="1">
      <protection locked="0"/>
    </xf>
    <xf numFmtId="44" fontId="0" fillId="4" borderId="8" xfId="0" applyNumberFormat="1" applyFill="1" applyBorder="1"/>
    <xf numFmtId="0" fontId="24" fillId="4" borderId="0" xfId="0" applyFont="1" applyFill="1" applyAlignment="1" applyProtection="1">
      <alignment horizontal="left" indent="1"/>
    </xf>
    <xf numFmtId="0" fontId="0" fillId="2" borderId="0" xfId="0" applyFill="1"/>
    <xf numFmtId="0" fontId="25" fillId="2" borderId="0" xfId="0" applyFont="1" applyFill="1"/>
    <xf numFmtId="0" fontId="7" fillId="2" borderId="0" xfId="0" applyFont="1" applyFill="1"/>
    <xf numFmtId="0" fontId="9" fillId="0" borderId="1" xfId="0" applyFont="1" applyFill="1" applyBorder="1" applyProtection="1">
      <protection locked="0"/>
    </xf>
    <xf numFmtId="0" fontId="0" fillId="4" borderId="0" xfId="0" applyFill="1" applyAlignment="1" applyProtection="1">
      <alignment vertical="center"/>
    </xf>
    <xf numFmtId="44" fontId="9" fillId="3" borderId="0" xfId="1" applyFont="1" applyFill="1" applyBorder="1" applyProtection="1">
      <protection locked="0"/>
    </xf>
    <xf numFmtId="44" fontId="0" fillId="4" borderId="0" xfId="0" applyNumberFormat="1" applyFill="1" applyBorder="1"/>
    <xf numFmtId="0" fontId="26" fillId="4" borderId="0" xfId="0" applyFont="1" applyFill="1"/>
    <xf numFmtId="0" fontId="29" fillId="4" borderId="0" xfId="0" applyFont="1" applyFill="1" applyProtection="1"/>
    <xf numFmtId="0" fontId="30" fillId="2" borderId="0" xfId="0" applyFont="1" applyFill="1"/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horizontal="left" vertical="top" wrapText="1"/>
    </xf>
    <xf numFmtId="0" fontId="0" fillId="4" borderId="0" xfId="0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 wrapText="1"/>
    </xf>
    <xf numFmtId="14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18" fillId="4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18" fillId="4" borderId="0" xfId="0" applyFont="1" applyFill="1" applyAlignment="1" applyProtection="1">
      <alignment horizontal="left" vertical="top"/>
    </xf>
    <xf numFmtId="0" fontId="13" fillId="4" borderId="0" xfId="0" applyFont="1" applyFill="1" applyAlignment="1" applyProtection="1">
      <alignment horizontal="left" vertical="top"/>
    </xf>
    <xf numFmtId="49" fontId="23" fillId="4" borderId="0" xfId="3" applyNumberFormat="1" applyFont="1" applyFill="1" applyAlignment="1" applyProtection="1">
      <alignment horizontal="left" vertical="top"/>
    </xf>
    <xf numFmtId="0" fontId="21" fillId="4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Alignment="1">
      <alignment horizontal="center"/>
    </xf>
    <xf numFmtId="0" fontId="17" fillId="3" borderId="2" xfId="3" applyFill="1" applyBorder="1" applyAlignment="1" applyProtection="1">
      <alignment horizontal="left"/>
      <protection locked="0"/>
    </xf>
  </cellXfs>
  <cellStyles count="5">
    <cellStyle name="Currency" xfId="1" builtinId="4"/>
    <cellStyle name="Explanatory Text" xfId="2" builtinId="53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2F4242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171450</xdr:rowOff>
        </xdr:from>
        <xdr:to>
          <xdr:col>0</xdr:col>
          <xdr:colOff>333375</xdr:colOff>
          <xdr:row>86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85</xdr:row>
          <xdr:rowOff>180975</xdr:rowOff>
        </xdr:from>
        <xdr:to>
          <xdr:col>0</xdr:col>
          <xdr:colOff>333375</xdr:colOff>
          <xdr:row>87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93</xdr:row>
          <xdr:rowOff>180975</xdr:rowOff>
        </xdr:from>
        <xdr:to>
          <xdr:col>0</xdr:col>
          <xdr:colOff>314325</xdr:colOff>
          <xdr:row>95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92</xdr:row>
          <xdr:rowOff>171450</xdr:rowOff>
        </xdr:from>
        <xdr:to>
          <xdr:col>0</xdr:col>
          <xdr:colOff>314325</xdr:colOff>
          <xdr:row>94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94</xdr:row>
          <xdr:rowOff>180975</xdr:rowOff>
        </xdr:from>
        <xdr:to>
          <xdr:col>0</xdr:col>
          <xdr:colOff>314325</xdr:colOff>
          <xdr:row>96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95</xdr:row>
          <xdr:rowOff>180975</xdr:rowOff>
        </xdr:from>
        <xdr:to>
          <xdr:col>0</xdr:col>
          <xdr:colOff>314325</xdr:colOff>
          <xdr:row>97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100</xdr:row>
          <xdr:rowOff>180975</xdr:rowOff>
        </xdr:from>
        <xdr:to>
          <xdr:col>0</xdr:col>
          <xdr:colOff>314325</xdr:colOff>
          <xdr:row>102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98</xdr:row>
          <xdr:rowOff>180975</xdr:rowOff>
        </xdr:from>
        <xdr:to>
          <xdr:col>0</xdr:col>
          <xdr:colOff>314325</xdr:colOff>
          <xdr:row>100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101</xdr:row>
          <xdr:rowOff>180975</xdr:rowOff>
        </xdr:from>
        <xdr:to>
          <xdr:col>0</xdr:col>
          <xdr:colOff>314325</xdr:colOff>
          <xdr:row>103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96</xdr:row>
          <xdr:rowOff>180975</xdr:rowOff>
        </xdr:from>
        <xdr:to>
          <xdr:col>0</xdr:col>
          <xdr:colOff>314325</xdr:colOff>
          <xdr:row>98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99</xdr:row>
          <xdr:rowOff>180975</xdr:rowOff>
        </xdr:from>
        <xdr:to>
          <xdr:col>0</xdr:col>
          <xdr:colOff>314325</xdr:colOff>
          <xdr:row>101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102</xdr:row>
          <xdr:rowOff>180975</xdr:rowOff>
        </xdr:from>
        <xdr:to>
          <xdr:col>0</xdr:col>
          <xdr:colOff>314325</xdr:colOff>
          <xdr:row>104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171450</xdr:rowOff>
        </xdr:from>
        <xdr:to>
          <xdr:col>3</xdr:col>
          <xdr:colOff>114300</xdr:colOff>
          <xdr:row>48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day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171450</xdr:rowOff>
        </xdr:from>
        <xdr:to>
          <xdr:col>5</xdr:col>
          <xdr:colOff>476250</xdr:colOff>
          <xdr:row>48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4-session evening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46</xdr:row>
          <xdr:rowOff>171450</xdr:rowOff>
        </xdr:from>
        <xdr:to>
          <xdr:col>7</xdr:col>
          <xdr:colOff>485775</xdr:colOff>
          <xdr:row>48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Retreat Format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mailto:lavern@encompasscc.org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mailto:info@encompasscc.org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ringsprogram.com/promo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1"/>
  <sheetViews>
    <sheetView tabSelected="1" zoomScaleNormal="100" workbookViewId="0">
      <selection activeCell="B7" sqref="B7:F7"/>
    </sheetView>
  </sheetViews>
  <sheetFormatPr defaultRowHeight="15" x14ac:dyDescent="0.25"/>
  <cols>
    <col min="1" max="1" width="18.42578125" style="2" customWidth="1"/>
    <col min="2" max="2" width="10.5703125" style="2" bestFit="1" customWidth="1"/>
    <col min="3" max="3" width="13.28515625" style="2" bestFit="1" customWidth="1"/>
    <col min="4" max="6" width="9.140625" style="2"/>
    <col min="7" max="7" width="10.42578125" style="2" customWidth="1"/>
    <col min="8" max="8" width="14.5703125" style="2" customWidth="1"/>
    <col min="9" max="10" width="9.140625" style="2"/>
    <col min="11" max="27" width="9.140625" style="1"/>
    <col min="28" max="16384" width="9.140625" style="2"/>
  </cols>
  <sheetData>
    <row r="1" spans="1:10" ht="39" x14ac:dyDescent="0.25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5" customHeight="1" x14ac:dyDescent="0.25">
      <c r="A4" s="90" t="s">
        <v>127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1" x14ac:dyDescent="0.35">
      <c r="A6" s="4" t="s">
        <v>2</v>
      </c>
      <c r="B6" s="4"/>
      <c r="C6" s="4"/>
      <c r="D6" s="4"/>
      <c r="E6" s="4"/>
      <c r="F6" s="4"/>
      <c r="G6" s="4"/>
      <c r="H6" s="4"/>
      <c r="I6" s="5"/>
      <c r="J6" s="5"/>
    </row>
    <row r="7" spans="1:10" x14ac:dyDescent="0.25">
      <c r="A7" s="6" t="s">
        <v>3</v>
      </c>
      <c r="B7" s="83"/>
      <c r="C7" s="83"/>
      <c r="D7" s="83"/>
      <c r="E7" s="83"/>
      <c r="F7" s="83"/>
      <c r="G7" s="3"/>
      <c r="H7" s="7"/>
      <c r="I7" s="7"/>
      <c r="J7" s="7"/>
    </row>
    <row r="8" spans="1:10" x14ac:dyDescent="0.25">
      <c r="A8" s="6" t="s">
        <v>4</v>
      </c>
      <c r="B8" s="81"/>
      <c r="C8" s="81"/>
      <c r="D8" s="81"/>
      <c r="E8" s="81"/>
      <c r="F8" s="81"/>
      <c r="G8" s="3"/>
      <c r="H8" s="7"/>
      <c r="I8" s="7"/>
      <c r="J8" s="7"/>
    </row>
    <row r="9" spans="1:10" x14ac:dyDescent="0.25">
      <c r="A9" s="6" t="s">
        <v>5</v>
      </c>
      <c r="B9" s="81"/>
      <c r="C9" s="81"/>
      <c r="D9" s="81"/>
      <c r="E9" s="81"/>
      <c r="F9" s="81"/>
      <c r="G9" s="3"/>
      <c r="H9" s="7"/>
      <c r="I9" s="7"/>
      <c r="J9" s="7"/>
    </row>
    <row r="10" spans="1:10" x14ac:dyDescent="0.25">
      <c r="A10" s="6" t="s">
        <v>6</v>
      </c>
      <c r="B10" s="81"/>
      <c r="C10" s="81"/>
      <c r="D10" s="81"/>
      <c r="E10" s="81"/>
      <c r="F10" s="81"/>
      <c r="G10" s="3"/>
      <c r="H10" s="7"/>
      <c r="I10" s="7"/>
      <c r="J10" s="7"/>
    </row>
    <row r="11" spans="1:10" x14ac:dyDescent="0.25">
      <c r="A11" s="6" t="s">
        <v>7</v>
      </c>
      <c r="B11" s="81"/>
      <c r="C11" s="81"/>
      <c r="D11" s="81"/>
      <c r="E11" s="81"/>
      <c r="F11" s="81"/>
      <c r="G11" s="3"/>
      <c r="H11" s="7"/>
      <c r="I11" s="7"/>
      <c r="J11" s="7"/>
    </row>
    <row r="12" spans="1:10" x14ac:dyDescent="0.25">
      <c r="A12" s="6" t="s">
        <v>8</v>
      </c>
      <c r="B12" s="81"/>
      <c r="C12" s="81"/>
      <c r="D12" s="81"/>
      <c r="E12" s="81"/>
      <c r="F12" s="81"/>
      <c r="G12" s="3"/>
      <c r="H12" s="7"/>
      <c r="I12" s="7"/>
      <c r="J12" s="7"/>
    </row>
    <row r="13" spans="1:10" x14ac:dyDescent="0.25">
      <c r="A13" s="6" t="s">
        <v>9</v>
      </c>
      <c r="B13" s="81"/>
      <c r="C13" s="81"/>
      <c r="D13" s="81"/>
      <c r="E13" s="81"/>
      <c r="F13" s="81"/>
      <c r="G13" s="3"/>
      <c r="H13" s="7"/>
      <c r="I13" s="7"/>
      <c r="J13" s="7"/>
    </row>
    <row r="14" spans="1:10" x14ac:dyDescent="0.25">
      <c r="A14" s="6" t="s">
        <v>10</v>
      </c>
      <c r="B14" s="81"/>
      <c r="C14" s="81"/>
      <c r="D14" s="81"/>
      <c r="E14" s="81"/>
      <c r="F14" s="81"/>
      <c r="G14" s="3"/>
      <c r="H14" s="7"/>
      <c r="I14" s="7"/>
      <c r="J14" s="7"/>
    </row>
    <row r="15" spans="1:10" x14ac:dyDescent="0.25">
      <c r="A15" s="6" t="s">
        <v>6</v>
      </c>
      <c r="B15" s="81"/>
      <c r="C15" s="81"/>
      <c r="D15" s="81"/>
      <c r="E15" s="81"/>
      <c r="F15" s="81"/>
      <c r="G15" s="3"/>
      <c r="H15" s="7"/>
      <c r="I15" s="7"/>
      <c r="J15" s="7"/>
    </row>
    <row r="16" spans="1:10" x14ac:dyDescent="0.25">
      <c r="A16" s="6" t="s">
        <v>7</v>
      </c>
      <c r="B16" s="81"/>
      <c r="C16" s="81"/>
      <c r="D16" s="81"/>
      <c r="E16" s="81"/>
      <c r="F16" s="81"/>
      <c r="G16" s="3"/>
      <c r="H16" s="7"/>
      <c r="I16" s="7"/>
      <c r="J16" s="7"/>
    </row>
    <row r="17" spans="1:10" x14ac:dyDescent="0.25">
      <c r="A17" s="8" t="s">
        <v>17</v>
      </c>
      <c r="B17" s="85"/>
      <c r="C17" s="85"/>
      <c r="D17" s="85"/>
      <c r="E17" s="85"/>
      <c r="F17" s="85"/>
      <c r="G17" s="3"/>
      <c r="H17" s="6"/>
      <c r="I17" s="9"/>
      <c r="J17" s="9"/>
    </row>
    <row r="18" spans="1:10" x14ac:dyDescent="0.25">
      <c r="A18" s="8" t="s">
        <v>4</v>
      </c>
      <c r="B18" s="85"/>
      <c r="C18" s="85"/>
      <c r="D18" s="85"/>
      <c r="E18" s="85"/>
      <c r="F18" s="85"/>
      <c r="G18" s="3"/>
      <c r="H18" s="6"/>
      <c r="I18" s="9"/>
      <c r="J18" s="9"/>
    </row>
    <row r="19" spans="1:10" x14ac:dyDescent="0.25">
      <c r="A19" s="8" t="s">
        <v>5</v>
      </c>
      <c r="B19" s="85"/>
      <c r="C19" s="85"/>
      <c r="D19" s="85"/>
      <c r="E19" s="85"/>
      <c r="F19" s="85"/>
      <c r="G19" s="3"/>
      <c r="H19" s="6"/>
      <c r="I19" s="9"/>
      <c r="J19" s="9"/>
    </row>
    <row r="20" spans="1:10" x14ac:dyDescent="0.25">
      <c r="A20" s="8" t="s">
        <v>6</v>
      </c>
      <c r="B20" s="85"/>
      <c r="C20" s="85"/>
      <c r="D20" s="85"/>
      <c r="E20" s="85"/>
      <c r="F20" s="85"/>
      <c r="G20" s="3"/>
      <c r="H20" s="3"/>
      <c r="I20" s="3"/>
      <c r="J20" s="3"/>
    </row>
    <row r="21" spans="1:10" x14ac:dyDescent="0.25">
      <c r="A21" s="8"/>
      <c r="B21" s="10"/>
      <c r="C21" s="10"/>
      <c r="D21" s="10"/>
      <c r="E21" s="10"/>
      <c r="F21" s="10"/>
      <c r="G21" s="3"/>
      <c r="H21" s="3"/>
      <c r="I21" s="3"/>
      <c r="J21" s="3"/>
    </row>
    <row r="22" spans="1:10" ht="21" x14ac:dyDescent="0.35">
      <c r="A22" s="4" t="s">
        <v>110</v>
      </c>
      <c r="B22" s="11"/>
      <c r="C22" s="11"/>
      <c r="D22" s="11"/>
      <c r="E22" s="11"/>
      <c r="F22" s="11"/>
      <c r="G22" s="12"/>
      <c r="H22" s="12"/>
      <c r="I22" s="12"/>
      <c r="J22" s="12"/>
    </row>
    <row r="23" spans="1:10" x14ac:dyDescent="0.25">
      <c r="A23" s="6" t="s">
        <v>11</v>
      </c>
      <c r="B23" s="83" t="s">
        <v>156</v>
      </c>
      <c r="C23" s="83"/>
      <c r="D23" s="83"/>
      <c r="E23" s="83"/>
      <c r="F23" s="83"/>
      <c r="G23" s="3"/>
      <c r="H23" s="3"/>
      <c r="I23" s="3"/>
      <c r="J23" s="3"/>
    </row>
    <row r="24" spans="1:10" x14ac:dyDescent="0.25">
      <c r="A24" s="6" t="s">
        <v>4</v>
      </c>
      <c r="B24" s="81" t="s">
        <v>98</v>
      </c>
      <c r="C24" s="81"/>
      <c r="D24" s="81"/>
      <c r="E24" s="81"/>
      <c r="F24" s="81"/>
      <c r="G24" s="3"/>
      <c r="H24" s="3"/>
      <c r="I24" s="3"/>
      <c r="J24" s="3"/>
    </row>
    <row r="25" spans="1:10" x14ac:dyDescent="0.25">
      <c r="A25" s="6" t="s">
        <v>5</v>
      </c>
      <c r="B25" s="81" t="s">
        <v>99</v>
      </c>
      <c r="C25" s="81"/>
      <c r="D25" s="81"/>
      <c r="E25" s="81"/>
      <c r="F25" s="81"/>
      <c r="G25" s="3"/>
      <c r="H25" s="3"/>
      <c r="I25" s="3"/>
      <c r="J25" s="3"/>
    </row>
    <row r="26" spans="1:10" x14ac:dyDescent="0.25">
      <c r="A26" s="6" t="s">
        <v>6</v>
      </c>
      <c r="B26" s="81" t="s">
        <v>100</v>
      </c>
      <c r="C26" s="81"/>
      <c r="D26" s="81"/>
      <c r="E26" s="81"/>
      <c r="F26" s="81"/>
      <c r="G26" s="3"/>
      <c r="H26" s="3"/>
      <c r="I26" s="3"/>
      <c r="J26" s="3"/>
    </row>
    <row r="27" spans="1:10" x14ac:dyDescent="0.25">
      <c r="A27" s="6" t="s">
        <v>7</v>
      </c>
      <c r="B27" s="109" t="s">
        <v>157</v>
      </c>
      <c r="C27" s="81"/>
      <c r="D27" s="81"/>
      <c r="E27" s="81"/>
      <c r="F27" s="81"/>
      <c r="G27" s="3"/>
      <c r="H27" s="3"/>
      <c r="I27" s="3"/>
      <c r="J27" s="3"/>
    </row>
    <row r="28" spans="1:10" x14ac:dyDescent="0.25">
      <c r="A28" s="6" t="s">
        <v>8</v>
      </c>
      <c r="B28" s="81" t="s">
        <v>101</v>
      </c>
      <c r="C28" s="81"/>
      <c r="D28" s="81"/>
      <c r="E28" s="81"/>
      <c r="F28" s="81"/>
      <c r="G28" s="3"/>
      <c r="H28" s="3"/>
      <c r="I28" s="3"/>
      <c r="J28" s="3"/>
    </row>
    <row r="29" spans="1:10" x14ac:dyDescent="0.25">
      <c r="A29" s="6" t="s">
        <v>9</v>
      </c>
      <c r="B29" s="81" t="s">
        <v>64</v>
      </c>
      <c r="C29" s="81"/>
      <c r="D29" s="81"/>
      <c r="E29" s="81"/>
      <c r="F29" s="81"/>
      <c r="G29" s="3"/>
      <c r="H29" s="3"/>
      <c r="I29" s="3"/>
      <c r="J29" s="3"/>
    </row>
    <row r="30" spans="1:10" x14ac:dyDescent="0.25">
      <c r="A30" s="6" t="s">
        <v>10</v>
      </c>
      <c r="B30" s="81" t="s">
        <v>102</v>
      </c>
      <c r="C30" s="81"/>
      <c r="D30" s="81"/>
      <c r="E30" s="81"/>
      <c r="F30" s="81"/>
      <c r="G30" s="3"/>
      <c r="H30" s="3"/>
      <c r="I30" s="3"/>
      <c r="J30" s="3"/>
    </row>
    <row r="31" spans="1:10" x14ac:dyDescent="0.25">
      <c r="A31" s="6" t="s">
        <v>6</v>
      </c>
      <c r="B31" s="81" t="s">
        <v>103</v>
      </c>
      <c r="C31" s="81"/>
      <c r="D31" s="81"/>
      <c r="E31" s="81"/>
      <c r="F31" s="81"/>
      <c r="G31" s="3"/>
      <c r="H31" s="3"/>
      <c r="I31" s="3"/>
      <c r="J31" s="3"/>
    </row>
    <row r="32" spans="1:10" x14ac:dyDescent="0.25">
      <c r="A32" s="6" t="s">
        <v>7</v>
      </c>
      <c r="B32" s="109" t="s">
        <v>158</v>
      </c>
      <c r="C32" s="81"/>
      <c r="D32" s="81"/>
      <c r="E32" s="81"/>
      <c r="F32" s="81"/>
      <c r="G32" s="3"/>
      <c r="H32" s="3"/>
      <c r="I32" s="3"/>
      <c r="J32" s="3"/>
    </row>
    <row r="33" spans="1:10" x14ac:dyDescent="0.25">
      <c r="A33" s="8"/>
      <c r="B33" s="10"/>
      <c r="C33" s="10"/>
      <c r="D33" s="10"/>
      <c r="E33" s="10"/>
      <c r="F33" s="10"/>
      <c r="G33" s="3"/>
      <c r="H33" s="3"/>
      <c r="I33" s="3"/>
      <c r="J33" s="3"/>
    </row>
    <row r="34" spans="1:10" ht="21" x14ac:dyDescent="0.35">
      <c r="A34" s="4" t="s">
        <v>111</v>
      </c>
      <c r="B34" s="11"/>
      <c r="C34" s="11"/>
      <c r="D34" s="11"/>
      <c r="E34" s="11"/>
      <c r="F34" s="11"/>
      <c r="G34" s="12"/>
      <c r="H34" s="12"/>
      <c r="I34" s="12"/>
      <c r="J34" s="12"/>
    </row>
    <row r="35" spans="1:10" x14ac:dyDescent="0.25">
      <c r="A35" s="6" t="s">
        <v>11</v>
      </c>
      <c r="B35" s="82" t="s">
        <v>112</v>
      </c>
      <c r="C35" s="83"/>
      <c r="D35" s="83"/>
      <c r="E35" s="83"/>
      <c r="F35" s="83"/>
      <c r="G35" s="3"/>
      <c r="H35" s="3"/>
      <c r="I35" s="3"/>
      <c r="J35" s="3"/>
    </row>
    <row r="36" spans="1:10" x14ac:dyDescent="0.25">
      <c r="A36" s="6" t="s">
        <v>4</v>
      </c>
      <c r="B36" s="84" t="s">
        <v>113</v>
      </c>
      <c r="C36" s="81"/>
      <c r="D36" s="81"/>
      <c r="E36" s="81"/>
      <c r="F36" s="81"/>
      <c r="G36" s="3"/>
      <c r="H36" s="3"/>
      <c r="I36" s="3"/>
      <c r="J36" s="3"/>
    </row>
    <row r="37" spans="1:10" x14ac:dyDescent="0.25">
      <c r="A37" s="6" t="s">
        <v>5</v>
      </c>
      <c r="B37" s="81"/>
      <c r="C37" s="81"/>
      <c r="D37" s="81"/>
      <c r="E37" s="81"/>
      <c r="F37" s="81"/>
      <c r="G37" s="3"/>
      <c r="H37" s="3"/>
      <c r="I37" s="3"/>
      <c r="J37" s="3"/>
    </row>
    <row r="38" spans="1:10" x14ac:dyDescent="0.25">
      <c r="A38" s="6" t="s">
        <v>6</v>
      </c>
      <c r="B38" s="81"/>
      <c r="C38" s="81"/>
      <c r="D38" s="81"/>
      <c r="E38" s="81"/>
      <c r="F38" s="81"/>
      <c r="G38" s="3"/>
      <c r="H38" s="3"/>
      <c r="I38" s="3"/>
      <c r="J38" s="3"/>
    </row>
    <row r="39" spans="1:10" x14ac:dyDescent="0.25">
      <c r="A39" s="6" t="s">
        <v>7</v>
      </c>
      <c r="B39" s="81"/>
      <c r="C39" s="81"/>
      <c r="D39" s="81"/>
      <c r="E39" s="81"/>
      <c r="F39" s="81"/>
      <c r="G39" s="3"/>
      <c r="H39" s="3"/>
      <c r="I39" s="3"/>
      <c r="J39" s="3"/>
    </row>
    <row r="40" spans="1:10" x14ac:dyDescent="0.25">
      <c r="A40" s="6" t="s">
        <v>8</v>
      </c>
      <c r="B40" s="81"/>
      <c r="C40" s="81"/>
      <c r="D40" s="81"/>
      <c r="E40" s="81"/>
      <c r="F40" s="81"/>
      <c r="G40" s="3"/>
      <c r="H40" s="3"/>
      <c r="I40" s="3"/>
      <c r="J40" s="3"/>
    </row>
    <row r="41" spans="1:10" x14ac:dyDescent="0.25">
      <c r="A41" s="6" t="s">
        <v>9</v>
      </c>
      <c r="B41" s="81"/>
      <c r="C41" s="81"/>
      <c r="D41" s="81"/>
      <c r="E41" s="81"/>
      <c r="F41" s="81"/>
      <c r="G41" s="3"/>
      <c r="H41" s="3"/>
      <c r="I41" s="3"/>
      <c r="J41" s="3"/>
    </row>
    <row r="42" spans="1:10" x14ac:dyDescent="0.25">
      <c r="A42" s="6" t="s">
        <v>10</v>
      </c>
      <c r="B42" s="81"/>
      <c r="C42" s="81"/>
      <c r="D42" s="81"/>
      <c r="E42" s="81"/>
      <c r="F42" s="81"/>
      <c r="G42" s="3"/>
      <c r="H42" s="3"/>
      <c r="I42" s="3"/>
      <c r="J42" s="3"/>
    </row>
    <row r="43" spans="1:10" x14ac:dyDescent="0.25">
      <c r="A43" s="6" t="s">
        <v>6</v>
      </c>
      <c r="B43" s="81"/>
      <c r="C43" s="81"/>
      <c r="D43" s="81"/>
      <c r="E43" s="81"/>
      <c r="F43" s="81"/>
      <c r="G43" s="3"/>
      <c r="H43" s="3"/>
      <c r="I43" s="3"/>
      <c r="J43" s="3"/>
    </row>
    <row r="44" spans="1:10" x14ac:dyDescent="0.25">
      <c r="A44" s="6" t="s">
        <v>7</v>
      </c>
      <c r="B44" s="81"/>
      <c r="C44" s="81"/>
      <c r="D44" s="81"/>
      <c r="E44" s="81"/>
      <c r="F44" s="81"/>
      <c r="G44" s="3"/>
      <c r="H44" s="3"/>
      <c r="I44" s="3"/>
      <c r="J44" s="3"/>
    </row>
    <row r="45" spans="1:10" x14ac:dyDescent="0.25">
      <c r="A45" s="8"/>
      <c r="B45" s="13"/>
      <c r="C45" s="13"/>
      <c r="D45" s="13"/>
      <c r="E45" s="13"/>
      <c r="F45" s="13"/>
      <c r="G45" s="3"/>
      <c r="H45" s="3"/>
      <c r="I45" s="3"/>
      <c r="J45" s="3"/>
    </row>
    <row r="46" spans="1:10" ht="21" x14ac:dyDescent="0.35">
      <c r="A46" s="14" t="s">
        <v>12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57" t="s">
        <v>13</v>
      </c>
      <c r="B47" s="3"/>
      <c r="C47" s="3"/>
      <c r="D47" s="3"/>
      <c r="E47" s="3"/>
      <c r="F47" s="3"/>
      <c r="G47" s="3"/>
      <c r="H47" s="7"/>
      <c r="I47" s="7"/>
      <c r="J47" s="7"/>
    </row>
    <row r="48" spans="1:10" x14ac:dyDescent="0.25">
      <c r="A48" s="54" t="s">
        <v>114</v>
      </c>
      <c r="B48" s="55"/>
      <c r="C48" s="56"/>
      <c r="D48" s="55"/>
      <c r="E48" s="56"/>
      <c r="F48" s="55"/>
      <c r="G48" s="56"/>
      <c r="H48" s="55"/>
      <c r="I48" s="55"/>
      <c r="J48" s="55"/>
    </row>
    <row r="49" spans="1:10" x14ac:dyDescent="0.25">
      <c r="A49" s="9"/>
      <c r="B49" s="9"/>
      <c r="C49" s="9"/>
      <c r="D49" s="9"/>
      <c r="E49" s="9"/>
      <c r="F49" s="9"/>
      <c r="G49" s="3"/>
      <c r="H49" s="16"/>
      <c r="I49" s="16"/>
      <c r="J49" s="16"/>
    </row>
    <row r="50" spans="1:10" x14ac:dyDescent="0.25">
      <c r="A50" s="7" t="s">
        <v>150</v>
      </c>
      <c r="B50" s="7"/>
      <c r="C50" s="15" t="s">
        <v>14</v>
      </c>
      <c r="D50" s="7"/>
      <c r="E50" s="3" t="s">
        <v>16</v>
      </c>
      <c r="F50" s="9"/>
      <c r="G50" s="7" t="s">
        <v>115</v>
      </c>
      <c r="H50" s="16"/>
      <c r="I50" s="3" t="s">
        <v>15</v>
      </c>
      <c r="J50" s="16"/>
    </row>
    <row r="51" spans="1:10" x14ac:dyDescent="0.25">
      <c r="A51" s="43">
        <v>30</v>
      </c>
      <c r="B51" s="7"/>
      <c r="C51" s="44">
        <v>42917</v>
      </c>
      <c r="D51" s="7"/>
      <c r="E51" s="45">
        <v>0.375</v>
      </c>
      <c r="F51" s="9"/>
      <c r="G51" s="44">
        <v>42917</v>
      </c>
      <c r="H51" s="16"/>
      <c r="I51" s="45">
        <v>0.66666666666666663</v>
      </c>
      <c r="J51" s="16"/>
    </row>
    <row r="52" spans="1:10" x14ac:dyDescent="0.25">
      <c r="A52" s="3"/>
      <c r="B52" s="3"/>
      <c r="C52" s="17"/>
      <c r="D52" s="3"/>
      <c r="E52" s="3"/>
      <c r="F52" s="3"/>
      <c r="G52" s="3"/>
      <c r="H52" s="3"/>
      <c r="I52" s="3"/>
      <c r="J52" s="3"/>
    </row>
    <row r="53" spans="1:10" x14ac:dyDescent="0.25">
      <c r="A53" s="35" t="s">
        <v>21</v>
      </c>
      <c r="B53" s="3"/>
      <c r="C53" s="7"/>
      <c r="D53" s="3"/>
      <c r="E53" s="3"/>
      <c r="F53" s="3"/>
      <c r="G53" s="3"/>
      <c r="H53" s="3"/>
      <c r="I53" s="3"/>
      <c r="J53" s="3"/>
    </row>
    <row r="54" spans="1:10" x14ac:dyDescent="0.25">
      <c r="A54" s="94" t="s">
        <v>104</v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4.25" customHeight="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06.5" hidden="1" customHeight="1" x14ac:dyDescent="0.25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0" ht="21" x14ac:dyDescent="0.35">
      <c r="A57" s="4" t="s">
        <v>18</v>
      </c>
      <c r="B57" s="21" t="s">
        <v>155</v>
      </c>
      <c r="C57" s="21"/>
      <c r="D57" s="21"/>
      <c r="E57" s="21"/>
      <c r="F57" s="21"/>
      <c r="G57" s="21"/>
      <c r="H57" s="21"/>
      <c r="I57" s="21"/>
      <c r="J57" s="21"/>
    </row>
    <row r="58" spans="1:10" x14ac:dyDescent="0.25">
      <c r="A58" s="22" t="s">
        <v>20</v>
      </c>
      <c r="B58" s="42">
        <v>1500</v>
      </c>
      <c r="C58" s="23" t="s">
        <v>26</v>
      </c>
      <c r="D58" s="24"/>
      <c r="E58" s="24"/>
      <c r="F58" s="24"/>
      <c r="G58" s="24"/>
      <c r="H58" s="24"/>
      <c r="I58" s="24"/>
      <c r="J58" s="24"/>
    </row>
    <row r="59" spans="1:10" x14ac:dyDescent="0.25">
      <c r="A59" s="22" t="s">
        <v>22</v>
      </c>
      <c r="B59" s="50">
        <f>+G59*1</f>
        <v>0</v>
      </c>
      <c r="C59" s="23" t="s">
        <v>117</v>
      </c>
      <c r="D59" s="24"/>
      <c r="E59" s="24"/>
      <c r="F59" s="24"/>
      <c r="G59" s="74"/>
      <c r="H59" s="24" t="s">
        <v>116</v>
      </c>
      <c r="I59" s="24"/>
      <c r="J59" s="24"/>
    </row>
    <row r="60" spans="1:10" x14ac:dyDescent="0.25">
      <c r="A60" s="22" t="s">
        <v>23</v>
      </c>
      <c r="B60" s="41">
        <v>0</v>
      </c>
      <c r="C60" s="23" t="s">
        <v>27</v>
      </c>
      <c r="D60" s="24"/>
      <c r="E60" s="24"/>
      <c r="F60" s="24"/>
      <c r="G60" s="24"/>
      <c r="H60" s="24"/>
      <c r="I60" s="24"/>
      <c r="J60" s="24"/>
    </row>
    <row r="61" spans="1:10" x14ac:dyDescent="0.25">
      <c r="A61" s="22" t="s">
        <v>24</v>
      </c>
      <c r="B61" s="47">
        <f>A51*G61</f>
        <v>300</v>
      </c>
      <c r="C61" s="23" t="s">
        <v>147</v>
      </c>
      <c r="D61" s="24"/>
      <c r="E61" s="24"/>
      <c r="F61" s="24"/>
      <c r="G61" s="42">
        <v>10</v>
      </c>
      <c r="H61" s="24" t="s">
        <v>28</v>
      </c>
      <c r="I61" s="79" t="s">
        <v>151</v>
      </c>
      <c r="J61" s="24"/>
    </row>
    <row r="62" spans="1:10" ht="15.75" thickBot="1" x14ac:dyDescent="0.3">
      <c r="A62" s="25" t="s">
        <v>107</v>
      </c>
      <c r="B62" s="26">
        <f>SUM(B58:B61)</f>
        <v>1800</v>
      </c>
      <c r="C62" s="23" t="s">
        <v>29</v>
      </c>
      <c r="D62" s="24"/>
      <c r="E62" s="24"/>
      <c r="F62" s="24"/>
      <c r="G62" s="24"/>
      <c r="H62" s="51"/>
      <c r="I62" s="51"/>
      <c r="J62" s="24"/>
    </row>
    <row r="63" spans="1:10" ht="15.75" thickTop="1" x14ac:dyDescent="0.25">
      <c r="A63" s="22" t="s">
        <v>106</v>
      </c>
      <c r="B63" s="58">
        <f>-B62*G63</f>
        <v>0</v>
      </c>
      <c r="C63" s="23" t="s">
        <v>118</v>
      </c>
      <c r="D63" s="24"/>
      <c r="E63" s="24"/>
      <c r="F63" s="24"/>
      <c r="G63" s="53"/>
      <c r="H63" s="24" t="s">
        <v>105</v>
      </c>
      <c r="I63" s="79" t="s">
        <v>152</v>
      </c>
      <c r="J63" s="24"/>
    </row>
    <row r="64" spans="1:10" ht="15.75" thickBot="1" x14ac:dyDescent="0.3">
      <c r="A64" s="25" t="s">
        <v>108</v>
      </c>
      <c r="B64" s="26">
        <f>+B62+B63</f>
        <v>1800</v>
      </c>
      <c r="C64" s="23"/>
      <c r="D64" s="24"/>
      <c r="E64" s="24"/>
      <c r="F64" s="24"/>
      <c r="G64" s="24"/>
      <c r="H64" s="24"/>
      <c r="I64" s="52"/>
      <c r="J64" s="24"/>
    </row>
    <row r="65" spans="1:10" ht="15.75" thickTop="1" x14ac:dyDescent="0.25">
      <c r="A65" s="22" t="s">
        <v>19</v>
      </c>
      <c r="B65" s="42"/>
      <c r="C65" s="23" t="s">
        <v>25</v>
      </c>
      <c r="D65" s="24"/>
      <c r="E65" s="24"/>
      <c r="F65" s="24"/>
      <c r="G65" s="24"/>
      <c r="H65" s="24"/>
      <c r="I65" s="24"/>
      <c r="J65" s="24"/>
    </row>
    <row r="66" spans="1:10" x14ac:dyDescent="0.25">
      <c r="A66" s="22" t="s">
        <v>146</v>
      </c>
      <c r="B66" s="76">
        <v>1200</v>
      </c>
      <c r="C66" s="23" t="s">
        <v>159</v>
      </c>
      <c r="D66" s="24"/>
      <c r="E66" s="24"/>
      <c r="F66" s="24"/>
      <c r="G66" s="24"/>
      <c r="H66" s="24"/>
      <c r="I66" s="24"/>
      <c r="J66" s="24"/>
    </row>
    <row r="67" spans="1:10" ht="15.75" thickBot="1" x14ac:dyDescent="0.3">
      <c r="A67" s="25" t="s">
        <v>31</v>
      </c>
      <c r="B67" s="26">
        <f>B64-B65-B66</f>
        <v>600</v>
      </c>
      <c r="C67" s="27" t="s">
        <v>148</v>
      </c>
      <c r="D67" s="24"/>
      <c r="E67" s="24"/>
      <c r="F67" s="24"/>
      <c r="G67" s="24"/>
      <c r="H67" s="24"/>
      <c r="I67" s="24"/>
      <c r="J67" s="24"/>
    </row>
    <row r="68" spans="1:10" ht="15.75" thickTop="1" x14ac:dyDescent="0.25">
      <c r="A68" s="22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21" x14ac:dyDescent="0.25">
      <c r="A69" s="28" t="s">
        <v>30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45" customHeight="1" x14ac:dyDescent="0.25">
      <c r="A71" s="88" t="s">
        <v>160</v>
      </c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21" x14ac:dyDescent="0.35">
      <c r="A73" s="4" t="s">
        <v>32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" customHeight="1" x14ac:dyDescent="0.25">
      <c r="A75" s="86" t="s">
        <v>36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x14ac:dyDescent="0.25">
      <c r="A76" s="29" t="s">
        <v>37</v>
      </c>
      <c r="B76" s="101" t="s">
        <v>129</v>
      </c>
      <c r="C76" s="101"/>
      <c r="D76" s="7"/>
      <c r="E76" s="7"/>
      <c r="F76" s="7"/>
      <c r="G76" s="7"/>
      <c r="H76" s="7"/>
      <c r="I76" s="7"/>
      <c r="J76" s="7"/>
    </row>
    <row r="77" spans="1:10" x14ac:dyDescent="0.25">
      <c r="A77" s="29"/>
      <c r="B77" s="30"/>
      <c r="C77" s="7"/>
      <c r="D77" s="7"/>
      <c r="E77" s="7"/>
      <c r="F77" s="7"/>
      <c r="G77" s="7"/>
      <c r="H77" s="7"/>
      <c r="I77" s="7"/>
      <c r="J77" s="7"/>
    </row>
    <row r="78" spans="1:10" ht="45" customHeight="1" x14ac:dyDescent="0.25">
      <c r="A78" s="87" t="s">
        <v>33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x14ac:dyDescent="0.25">
      <c r="A79" s="31"/>
      <c r="B79" s="7"/>
      <c r="C79" s="7"/>
      <c r="D79" s="7"/>
      <c r="E79" s="7"/>
      <c r="F79" s="7"/>
      <c r="G79" s="7"/>
      <c r="H79" s="7"/>
      <c r="I79" s="7"/>
      <c r="J79" s="7"/>
    </row>
    <row r="80" spans="1:10" ht="45" customHeight="1" x14ac:dyDescent="0.25">
      <c r="A80" s="87" t="s">
        <v>34</v>
      </c>
      <c r="B80" s="87"/>
      <c r="C80" s="87"/>
      <c r="D80" s="87"/>
      <c r="E80" s="87"/>
      <c r="F80" s="87"/>
      <c r="G80" s="87"/>
      <c r="H80" s="87"/>
      <c r="I80" s="87"/>
      <c r="J80" s="8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1" x14ac:dyDescent="0.35">
      <c r="A82" s="4" t="s">
        <v>35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30" customHeight="1" x14ac:dyDescent="0.25">
      <c r="A84" s="87" t="s">
        <v>38</v>
      </c>
      <c r="B84" s="87"/>
      <c r="C84" s="87"/>
      <c r="D84" s="87"/>
      <c r="E84" s="87"/>
      <c r="F84" s="87"/>
      <c r="G84" s="87"/>
      <c r="H84" s="87"/>
      <c r="I84" s="87"/>
      <c r="J84" s="8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29" t="s">
        <v>42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5" t="s">
        <v>145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 t="s">
        <v>39</v>
      </c>
      <c r="B88" s="46">
        <v>25</v>
      </c>
      <c r="C88" s="70" t="s">
        <v>143</v>
      </c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21" x14ac:dyDescent="0.35">
      <c r="A90" s="4" t="s">
        <v>40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32" t="s">
        <v>45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29"/>
      <c r="B93" s="3"/>
      <c r="C93" s="3"/>
      <c r="D93" s="3"/>
      <c r="E93" s="3"/>
      <c r="F93" s="3"/>
      <c r="G93" s="3"/>
      <c r="H93" s="3"/>
      <c r="I93" s="3"/>
      <c r="J93" s="3"/>
    </row>
    <row r="94" spans="1:10" ht="15" customHeight="1" x14ac:dyDescent="0.25">
      <c r="A94" s="88" t="s">
        <v>49</v>
      </c>
      <c r="B94" s="87"/>
      <c r="C94" s="87"/>
      <c r="D94" s="87"/>
      <c r="E94" s="87"/>
      <c r="F94" s="87"/>
      <c r="G94" s="87"/>
      <c r="H94" s="87"/>
      <c r="I94" s="87"/>
      <c r="J94" s="87"/>
    </row>
    <row r="95" spans="1:10" ht="15" customHeight="1" x14ac:dyDescent="0.25">
      <c r="A95" s="87" t="s">
        <v>50</v>
      </c>
      <c r="B95" s="87"/>
      <c r="C95" s="87"/>
      <c r="D95" s="87"/>
      <c r="E95" s="87"/>
      <c r="F95" s="87"/>
      <c r="G95" s="87"/>
      <c r="H95" s="87"/>
      <c r="I95" s="87"/>
      <c r="J95" s="87"/>
    </row>
    <row r="96" spans="1:10" x14ac:dyDescent="0.25">
      <c r="A96" s="87" t="s">
        <v>51</v>
      </c>
      <c r="B96" s="87"/>
      <c r="C96" s="87"/>
      <c r="D96" s="87"/>
      <c r="E96" s="87"/>
      <c r="F96" s="87"/>
      <c r="G96" s="87"/>
      <c r="H96" s="87"/>
      <c r="I96" s="87"/>
      <c r="J96" s="87"/>
    </row>
    <row r="97" spans="1:27" x14ac:dyDescent="0.25">
      <c r="A97" s="87" t="s">
        <v>52</v>
      </c>
      <c r="B97" s="87"/>
      <c r="C97" s="87"/>
      <c r="D97" s="87"/>
      <c r="E97" s="87"/>
      <c r="F97" s="87"/>
      <c r="G97" s="87"/>
      <c r="H97" s="87"/>
      <c r="I97" s="87"/>
      <c r="J97" s="87"/>
    </row>
    <row r="98" spans="1:27" ht="15" customHeight="1" x14ac:dyDescent="0.25">
      <c r="A98" s="86" t="s">
        <v>53</v>
      </c>
      <c r="B98" s="86"/>
      <c r="C98" s="86"/>
      <c r="D98" s="86"/>
      <c r="E98" s="86"/>
      <c r="F98" s="86"/>
      <c r="G98" s="86"/>
      <c r="H98" s="86"/>
      <c r="I98" s="86"/>
      <c r="J98" s="86"/>
    </row>
    <row r="99" spans="1:27" ht="15" customHeight="1" x14ac:dyDescent="0.25">
      <c r="A99" s="87" t="s">
        <v>54</v>
      </c>
      <c r="B99" s="87"/>
      <c r="C99" s="87"/>
      <c r="D99" s="87"/>
      <c r="E99" s="87"/>
      <c r="F99" s="87"/>
      <c r="G99" s="87"/>
      <c r="H99" s="87"/>
      <c r="I99" s="87"/>
      <c r="J99" s="87"/>
    </row>
    <row r="100" spans="1:27" ht="15" customHeight="1" x14ac:dyDescent="0.25">
      <c r="A100" s="87" t="s">
        <v>58</v>
      </c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1:27" ht="15" customHeight="1" x14ac:dyDescent="0.25">
      <c r="A101" s="87" t="s">
        <v>55</v>
      </c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27" ht="15" customHeight="1" x14ac:dyDescent="0.25">
      <c r="A102" s="87" t="s">
        <v>56</v>
      </c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27" ht="15" customHeight="1" x14ac:dyDescent="0.25">
      <c r="A103" s="87" t="s">
        <v>57</v>
      </c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27" ht="15" customHeight="1" x14ac:dyDescent="0.25">
      <c r="A104" s="88" t="s">
        <v>109</v>
      </c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27" x14ac:dyDescent="0.25">
      <c r="A105" s="29"/>
      <c r="B105" s="3"/>
      <c r="C105" s="3"/>
      <c r="D105" s="3"/>
      <c r="E105" s="3"/>
      <c r="F105" s="3"/>
      <c r="G105" s="3"/>
      <c r="H105" s="3"/>
      <c r="I105" s="3"/>
      <c r="J105" s="3"/>
    </row>
    <row r="106" spans="1:27" x14ac:dyDescent="0.25">
      <c r="A106" s="29" t="s">
        <v>41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27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27" ht="21" x14ac:dyDescent="0.35">
      <c r="A108" s="4" t="s">
        <v>43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27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27" ht="45" customHeight="1" x14ac:dyDescent="0.25">
      <c r="A110" s="87" t="s">
        <v>44</v>
      </c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1:27" x14ac:dyDescent="0.25">
      <c r="A111" s="29"/>
      <c r="B111" s="3"/>
      <c r="C111" s="3"/>
      <c r="D111" s="3"/>
      <c r="E111" s="3"/>
      <c r="F111" s="3"/>
      <c r="G111" s="3"/>
      <c r="H111" s="3"/>
      <c r="I111" s="3"/>
      <c r="J111" s="3"/>
    </row>
    <row r="112" spans="1:27" s="34" customFormat="1" ht="60" customHeight="1" x14ac:dyDescent="0.25">
      <c r="A112" s="87" t="s">
        <v>96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10" x14ac:dyDescent="0.25">
      <c r="A113" s="29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87" t="s">
        <v>97</v>
      </c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x14ac:dyDescent="0.25">
      <c r="A115" s="102"/>
      <c r="B115" s="103"/>
      <c r="C115" s="103"/>
      <c r="D115" s="103"/>
      <c r="E115" s="103"/>
      <c r="F115" s="103"/>
      <c r="G115" s="103"/>
      <c r="H115" s="103"/>
      <c r="I115" s="103"/>
      <c r="J115" s="104"/>
    </row>
    <row r="116" spans="1:10" x14ac:dyDescent="0.25">
      <c r="A116" s="105"/>
      <c r="B116" s="106"/>
      <c r="C116" s="106"/>
      <c r="D116" s="106"/>
      <c r="E116" s="106"/>
      <c r="F116" s="106"/>
      <c r="G116" s="106"/>
      <c r="H116" s="106"/>
      <c r="I116" s="106"/>
      <c r="J116" s="107"/>
    </row>
    <row r="117" spans="1:1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21" x14ac:dyDescent="0.35">
      <c r="A118" s="4" t="s">
        <v>46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30" customHeight="1" x14ac:dyDescent="0.25">
      <c r="A120" s="87" t="s">
        <v>47</v>
      </c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 x14ac:dyDescent="0.25">
      <c r="A121" s="29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30" customHeight="1" x14ac:dyDescent="0.25">
      <c r="A122" s="87" t="s">
        <v>48</v>
      </c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21" x14ac:dyDescent="0.35">
      <c r="A124" s="4" t="s">
        <v>59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35" t="s">
        <v>119</v>
      </c>
      <c r="B126" s="7"/>
      <c r="C126" s="7"/>
      <c r="D126" s="7"/>
      <c r="E126" s="7"/>
      <c r="F126" s="7"/>
      <c r="G126" s="7"/>
      <c r="H126" s="36" t="s">
        <v>63</v>
      </c>
      <c r="I126" s="91">
        <v>42736</v>
      </c>
      <c r="J126" s="92"/>
    </row>
    <row r="127" spans="1:10" x14ac:dyDescent="0.25">
      <c r="A127" s="7" t="s">
        <v>61</v>
      </c>
      <c r="B127" s="7"/>
      <c r="C127" s="7"/>
      <c r="D127" s="7" t="s">
        <v>62</v>
      </c>
      <c r="E127" s="7"/>
      <c r="F127" s="7"/>
      <c r="G127" s="7" t="s">
        <v>10</v>
      </c>
      <c r="H127" s="7"/>
      <c r="I127" s="7"/>
      <c r="J127" s="7"/>
    </row>
    <row r="128" spans="1:10" ht="16.5" x14ac:dyDescent="0.25">
      <c r="A128" s="95" t="s">
        <v>64</v>
      </c>
      <c r="B128" s="95"/>
      <c r="C128" s="7"/>
      <c r="D128" s="96">
        <v>8194</v>
      </c>
      <c r="E128" s="96"/>
      <c r="F128" s="7"/>
      <c r="G128" s="92" t="s">
        <v>102</v>
      </c>
      <c r="H128" s="92"/>
      <c r="I128" s="92"/>
      <c r="J128" s="92"/>
    </row>
    <row r="129" spans="1:1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35" t="s">
        <v>60</v>
      </c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7" t="s">
        <v>61</v>
      </c>
      <c r="B131" s="7"/>
      <c r="C131" s="7"/>
      <c r="D131" s="7" t="s">
        <v>62</v>
      </c>
      <c r="E131" s="7"/>
      <c r="F131" s="7"/>
      <c r="G131" s="7" t="s">
        <v>10</v>
      </c>
      <c r="H131" s="7"/>
      <c r="I131" s="7"/>
      <c r="J131" s="7"/>
    </row>
    <row r="132" spans="1:10" x14ac:dyDescent="0.25">
      <c r="A132" s="92"/>
      <c r="B132" s="92"/>
      <c r="C132" s="7"/>
      <c r="D132" s="96"/>
      <c r="E132" s="96"/>
      <c r="F132" s="7"/>
      <c r="G132" s="92"/>
      <c r="H132" s="92"/>
      <c r="I132" s="92"/>
      <c r="J132" s="92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21" x14ac:dyDescent="0.35">
      <c r="A134" s="4" t="s">
        <v>65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37" t="s">
        <v>83</v>
      </c>
      <c r="B135" s="38"/>
      <c r="C135" s="39">
        <f>C51-120</f>
        <v>42797</v>
      </c>
      <c r="D135" s="7"/>
      <c r="E135" s="7"/>
      <c r="F135" s="7"/>
      <c r="G135" s="7"/>
      <c r="H135" s="7"/>
      <c r="I135" s="7"/>
      <c r="J135" s="7"/>
    </row>
    <row r="136" spans="1:10" x14ac:dyDescent="0.25">
      <c r="A136" s="93" t="s">
        <v>120</v>
      </c>
      <c r="B136" s="93"/>
      <c r="C136" s="93"/>
      <c r="D136" s="93"/>
      <c r="E136" s="93"/>
      <c r="F136" s="93"/>
      <c r="G136" s="93"/>
      <c r="H136" s="93"/>
      <c r="I136" s="93"/>
      <c r="J136" s="93"/>
    </row>
    <row r="137" spans="1:10" x14ac:dyDescent="0.25">
      <c r="A137" s="48" t="s">
        <v>85</v>
      </c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x14ac:dyDescent="0.25">
      <c r="A138" s="97" t="s">
        <v>84</v>
      </c>
      <c r="B138" s="97"/>
      <c r="C138" s="97"/>
      <c r="D138" s="97"/>
      <c r="E138" s="97"/>
      <c r="F138" s="97"/>
      <c r="G138" s="97"/>
      <c r="H138" s="97"/>
      <c r="I138" s="97"/>
      <c r="J138" s="97"/>
    </row>
    <row r="139" spans="1:10" x14ac:dyDescent="0.25">
      <c r="A139" s="29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37" t="s">
        <v>87</v>
      </c>
      <c r="B140" s="38"/>
      <c r="C140" s="40">
        <f>C51-90</f>
        <v>42827</v>
      </c>
      <c r="D140" s="7"/>
      <c r="E140" s="7"/>
      <c r="F140" s="7"/>
      <c r="G140" s="7"/>
      <c r="H140" s="7"/>
      <c r="I140" s="7"/>
      <c r="J140" s="7"/>
    </row>
    <row r="141" spans="1:10" x14ac:dyDescent="0.25">
      <c r="A141" s="97" t="s">
        <v>121</v>
      </c>
      <c r="B141" s="97"/>
      <c r="C141" s="97"/>
      <c r="D141" s="97"/>
      <c r="E141" s="97"/>
      <c r="F141" s="97"/>
      <c r="G141" s="97"/>
      <c r="H141" s="97"/>
      <c r="I141" s="97"/>
      <c r="J141" s="97"/>
    </row>
    <row r="142" spans="1:10" x14ac:dyDescent="0.25">
      <c r="A142" s="97" t="s">
        <v>67</v>
      </c>
      <c r="B142" s="97"/>
      <c r="C142" s="97"/>
      <c r="D142" s="97"/>
      <c r="E142" s="97"/>
      <c r="F142" s="97"/>
      <c r="G142" s="97"/>
      <c r="H142" s="97"/>
      <c r="I142" s="97"/>
      <c r="J142" s="97"/>
    </row>
    <row r="143" spans="1:10" x14ac:dyDescent="0.25">
      <c r="A143" s="97" t="s">
        <v>68</v>
      </c>
      <c r="B143" s="97"/>
      <c r="C143" s="97"/>
      <c r="D143" s="97"/>
      <c r="E143" s="97"/>
      <c r="F143" s="97"/>
      <c r="G143" s="97"/>
      <c r="H143" s="97"/>
      <c r="I143" s="97"/>
      <c r="J143" s="97"/>
    </row>
    <row r="144" spans="1:10" x14ac:dyDescent="0.25">
      <c r="A144" s="97" t="s">
        <v>69</v>
      </c>
      <c r="B144" s="97"/>
      <c r="C144" s="97"/>
      <c r="D144" s="97"/>
      <c r="E144" s="97"/>
      <c r="F144" s="97"/>
      <c r="G144" s="97"/>
      <c r="H144" s="97"/>
      <c r="I144" s="97"/>
      <c r="J144" s="97"/>
    </row>
    <row r="145" spans="1:10" x14ac:dyDescent="0.25">
      <c r="A145" s="29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37" t="s">
        <v>88</v>
      </c>
      <c r="B146" s="38"/>
      <c r="C146" s="40">
        <f>+C51-60</f>
        <v>42857</v>
      </c>
      <c r="D146" s="7"/>
      <c r="E146" s="7"/>
      <c r="F146" s="7"/>
      <c r="G146" s="7"/>
      <c r="H146" s="7"/>
      <c r="I146" s="7"/>
      <c r="J146" s="7"/>
    </row>
    <row r="147" spans="1:10" x14ac:dyDescent="0.25">
      <c r="A147" s="98" t="s">
        <v>122</v>
      </c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x14ac:dyDescent="0.25">
      <c r="A148" s="97" t="s">
        <v>70</v>
      </c>
      <c r="B148" s="97"/>
      <c r="C148" s="97"/>
      <c r="D148" s="97"/>
      <c r="E148" s="97"/>
      <c r="F148" s="97"/>
      <c r="G148" s="97"/>
      <c r="H148" s="97"/>
      <c r="I148" s="97"/>
      <c r="J148" s="97"/>
    </row>
    <row r="149" spans="1:10" x14ac:dyDescent="0.25">
      <c r="A149" s="99" t="s">
        <v>66</v>
      </c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 x14ac:dyDescent="0.25">
      <c r="A150" s="29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37" t="s">
        <v>89</v>
      </c>
      <c r="B151" s="38"/>
      <c r="C151" s="40">
        <f>C51-42</f>
        <v>42875</v>
      </c>
      <c r="D151" s="7"/>
      <c r="E151" s="7"/>
      <c r="F151" s="7"/>
      <c r="G151" s="7"/>
      <c r="H151" s="7"/>
      <c r="I151" s="7"/>
      <c r="J151" s="7"/>
    </row>
    <row r="152" spans="1:10" x14ac:dyDescent="0.25">
      <c r="A152" s="97" t="s">
        <v>71</v>
      </c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x14ac:dyDescent="0.25">
      <c r="A153" s="97" t="s">
        <v>72</v>
      </c>
      <c r="B153" s="97"/>
      <c r="C153" s="97"/>
      <c r="D153" s="97"/>
      <c r="E153" s="97"/>
      <c r="F153" s="97"/>
      <c r="G153" s="97"/>
      <c r="H153" s="97"/>
      <c r="I153" s="97"/>
      <c r="J153" s="97"/>
    </row>
    <row r="154" spans="1:10" x14ac:dyDescent="0.25">
      <c r="A154" s="97" t="s">
        <v>73</v>
      </c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x14ac:dyDescent="0.25">
      <c r="A155" s="29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37" t="s">
        <v>90</v>
      </c>
      <c r="B156" s="38"/>
      <c r="C156" s="40">
        <f>C51-28</f>
        <v>42889</v>
      </c>
      <c r="D156" s="7"/>
      <c r="E156" s="7"/>
      <c r="F156" s="7"/>
      <c r="G156" s="7"/>
      <c r="H156" s="7"/>
      <c r="I156" s="7"/>
      <c r="J156" s="7"/>
    </row>
    <row r="157" spans="1:10" x14ac:dyDescent="0.25">
      <c r="A157" s="97" t="s">
        <v>74</v>
      </c>
      <c r="B157" s="97"/>
      <c r="C157" s="97"/>
      <c r="D157" s="97"/>
      <c r="E157" s="97"/>
      <c r="F157" s="97"/>
      <c r="G157" s="97"/>
      <c r="H157" s="97"/>
      <c r="I157" s="97"/>
      <c r="J157" s="97"/>
    </row>
    <row r="158" spans="1:10" x14ac:dyDescent="0.25">
      <c r="A158" s="97" t="s">
        <v>75</v>
      </c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10" x14ac:dyDescent="0.25">
      <c r="A159" s="97" t="s">
        <v>86</v>
      </c>
      <c r="B159" s="97"/>
      <c r="C159" s="97"/>
      <c r="D159" s="97"/>
      <c r="E159" s="97"/>
      <c r="F159" s="97"/>
      <c r="G159" s="97"/>
      <c r="H159" s="97"/>
      <c r="I159" s="97"/>
      <c r="J159" s="97"/>
    </row>
    <row r="160" spans="1:10" x14ac:dyDescent="0.25">
      <c r="A160" s="29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37" t="s">
        <v>91</v>
      </c>
      <c r="B161" s="38"/>
      <c r="C161" s="40">
        <f>C51-21</f>
        <v>42896</v>
      </c>
      <c r="D161" s="7"/>
      <c r="E161" s="7"/>
      <c r="F161" s="7"/>
      <c r="G161" s="7"/>
      <c r="H161" s="7"/>
      <c r="I161" s="7"/>
      <c r="J161" s="7"/>
    </row>
    <row r="162" spans="1:10" x14ac:dyDescent="0.25">
      <c r="A162" s="97" t="s">
        <v>76</v>
      </c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x14ac:dyDescent="0.25">
      <c r="A163" s="98" t="s">
        <v>123</v>
      </c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x14ac:dyDescent="0.25">
      <c r="A164" s="98" t="s">
        <v>124</v>
      </c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10" x14ac:dyDescent="0.25">
      <c r="A165" s="29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37" t="s">
        <v>92</v>
      </c>
      <c r="B166" s="38"/>
      <c r="C166" s="40">
        <f>C51-7</f>
        <v>42910</v>
      </c>
      <c r="D166" s="7"/>
      <c r="E166" s="7"/>
      <c r="F166" s="7"/>
      <c r="G166" s="7"/>
      <c r="H166" s="7"/>
      <c r="I166" s="7"/>
      <c r="J166" s="7"/>
    </row>
    <row r="167" spans="1:10" x14ac:dyDescent="0.25">
      <c r="A167" s="98" t="s">
        <v>125</v>
      </c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1:10" x14ac:dyDescent="0.25">
      <c r="A168" s="29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37" t="s">
        <v>93</v>
      </c>
      <c r="B169" s="38"/>
      <c r="C169" s="40">
        <f>C51-1</f>
        <v>42916</v>
      </c>
      <c r="D169" s="7"/>
      <c r="E169" s="7"/>
      <c r="F169" s="7"/>
      <c r="G169" s="7"/>
      <c r="H169" s="7"/>
      <c r="I169" s="7"/>
      <c r="J169" s="7"/>
    </row>
    <row r="170" spans="1:10" x14ac:dyDescent="0.25">
      <c r="A170" s="97" t="s">
        <v>77</v>
      </c>
      <c r="B170" s="97"/>
      <c r="C170" s="97"/>
      <c r="D170" s="97"/>
      <c r="E170" s="97"/>
      <c r="F170" s="97"/>
      <c r="G170" s="97"/>
      <c r="H170" s="97"/>
      <c r="I170" s="97"/>
      <c r="J170" s="97"/>
    </row>
    <row r="171" spans="1:10" x14ac:dyDescent="0.25">
      <c r="A171" s="98" t="s">
        <v>78</v>
      </c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1:10" x14ac:dyDescent="0.25">
      <c r="A172" s="29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37" t="s">
        <v>94</v>
      </c>
      <c r="B173" s="38"/>
      <c r="C173" s="40">
        <f>C51</f>
        <v>42917</v>
      </c>
      <c r="D173" s="7"/>
      <c r="E173" s="7"/>
      <c r="F173" s="7"/>
      <c r="G173" s="7"/>
      <c r="H173" s="7"/>
      <c r="I173" s="7"/>
      <c r="J173" s="7"/>
    </row>
    <row r="174" spans="1:10" x14ac:dyDescent="0.25">
      <c r="A174" s="98" t="s">
        <v>79</v>
      </c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1:10" x14ac:dyDescent="0.25">
      <c r="A175" s="97" t="s">
        <v>80</v>
      </c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x14ac:dyDescent="0.25">
      <c r="A176" s="97" t="s">
        <v>81</v>
      </c>
      <c r="B176" s="97"/>
      <c r="C176" s="97"/>
      <c r="D176" s="97"/>
      <c r="E176" s="97"/>
      <c r="F176" s="97"/>
      <c r="G176" s="97"/>
      <c r="H176" s="97"/>
      <c r="I176" s="97"/>
      <c r="J176" s="97"/>
    </row>
    <row r="177" spans="1:10" x14ac:dyDescent="0.25">
      <c r="A177" s="98" t="s">
        <v>82</v>
      </c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21.75" x14ac:dyDescent="0.25">
      <c r="A179" s="100" t="s">
        <v>95</v>
      </c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s="1" customFormat="1" x14ac:dyDescent="0.25"/>
    <row r="181" spans="1:10" s="1" customFormat="1" x14ac:dyDescent="0.25"/>
    <row r="182" spans="1:10" s="1" customFormat="1" x14ac:dyDescent="0.25"/>
    <row r="183" spans="1:10" s="1" customFormat="1" x14ac:dyDescent="0.25"/>
    <row r="184" spans="1:10" s="1" customFormat="1" x14ac:dyDescent="0.25"/>
    <row r="185" spans="1:10" s="1" customFormat="1" x14ac:dyDescent="0.25"/>
    <row r="186" spans="1:10" s="1" customFormat="1" x14ac:dyDescent="0.25"/>
    <row r="187" spans="1:10" s="1" customFormat="1" x14ac:dyDescent="0.25"/>
    <row r="188" spans="1:10" s="1" customFormat="1" x14ac:dyDescent="0.25"/>
    <row r="189" spans="1:10" s="1" customFormat="1" x14ac:dyDescent="0.25"/>
    <row r="190" spans="1:10" s="1" customFormat="1" x14ac:dyDescent="0.25"/>
    <row r="191" spans="1:10" s="1" customFormat="1" x14ac:dyDescent="0.25"/>
    <row r="192" spans="1:10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</sheetData>
  <sheetProtection selectLockedCells="1"/>
  <mergeCells count="93">
    <mergeCell ref="A179:J179"/>
    <mergeCell ref="B76:C76"/>
    <mergeCell ref="A115:J116"/>
    <mergeCell ref="A171:J171"/>
    <mergeCell ref="A174:J174"/>
    <mergeCell ref="A175:J175"/>
    <mergeCell ref="A176:J176"/>
    <mergeCell ref="A177:J177"/>
    <mergeCell ref="A164:J164"/>
    <mergeCell ref="A163:J163"/>
    <mergeCell ref="A162:J162"/>
    <mergeCell ref="A167:J167"/>
    <mergeCell ref="A170:J170"/>
    <mergeCell ref="A153:J153"/>
    <mergeCell ref="A154:J154"/>
    <mergeCell ref="A157:J157"/>
    <mergeCell ref="A158:J158"/>
    <mergeCell ref="A159:J159"/>
    <mergeCell ref="A144:J144"/>
    <mergeCell ref="A147:J147"/>
    <mergeCell ref="A148:J148"/>
    <mergeCell ref="A149:J149"/>
    <mergeCell ref="A152:J152"/>
    <mergeCell ref="A138:J138"/>
    <mergeCell ref="A141:J141"/>
    <mergeCell ref="A142:J142"/>
    <mergeCell ref="A143:J143"/>
    <mergeCell ref="A132:B132"/>
    <mergeCell ref="D132:E132"/>
    <mergeCell ref="G132:J132"/>
    <mergeCell ref="I126:J126"/>
    <mergeCell ref="A136:J136"/>
    <mergeCell ref="A120:J120"/>
    <mergeCell ref="A122:J122"/>
    <mergeCell ref="A54:J55"/>
    <mergeCell ref="A128:B128"/>
    <mergeCell ref="D128:E128"/>
    <mergeCell ref="G128:J128"/>
    <mergeCell ref="A95:J95"/>
    <mergeCell ref="A96:J96"/>
    <mergeCell ref="A97:J97"/>
    <mergeCell ref="A98:J98"/>
    <mergeCell ref="A99:J99"/>
    <mergeCell ref="A100:J100"/>
    <mergeCell ref="A102:J102"/>
    <mergeCell ref="A103:J103"/>
    <mergeCell ref="A1:J1"/>
    <mergeCell ref="A4:J4"/>
    <mergeCell ref="A71:J71"/>
    <mergeCell ref="A78:J78"/>
    <mergeCell ref="A94:J94"/>
    <mergeCell ref="A84:J84"/>
    <mergeCell ref="B28:F28"/>
    <mergeCell ref="B7:F7"/>
    <mergeCell ref="B8:F8"/>
    <mergeCell ref="B9:F9"/>
    <mergeCell ref="B10:F10"/>
    <mergeCell ref="B11:F11"/>
    <mergeCell ref="B12:F12"/>
    <mergeCell ref="B23:F23"/>
    <mergeCell ref="B24:F24"/>
    <mergeCell ref="B25:F25"/>
    <mergeCell ref="A101:J101"/>
    <mergeCell ref="A110:J110"/>
    <mergeCell ref="A112:J112"/>
    <mergeCell ref="A114:J114"/>
    <mergeCell ref="A104:J104"/>
    <mergeCell ref="B13:F13"/>
    <mergeCell ref="B19:F19"/>
    <mergeCell ref="B20:F20"/>
    <mergeCell ref="A75:J75"/>
    <mergeCell ref="A80:J80"/>
    <mergeCell ref="B29:F29"/>
    <mergeCell ref="B30:F30"/>
    <mergeCell ref="B31:F31"/>
    <mergeCell ref="B32:F32"/>
    <mergeCell ref="B17:F17"/>
    <mergeCell ref="B26:F26"/>
    <mergeCell ref="B27:F27"/>
    <mergeCell ref="B18:F18"/>
    <mergeCell ref="B14:F14"/>
    <mergeCell ref="B15:F15"/>
    <mergeCell ref="B16:F16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</mergeCells>
  <hyperlinks>
    <hyperlink ref="A149" r:id="rId1" display="http://www.ringsprogram.com/promo" xr:uid="{00000000-0004-0000-0000-000000000000}"/>
    <hyperlink ref="B27" r:id="rId2" xr:uid="{41A09066-BE07-4910-9D10-F0090065BB1D}"/>
    <hyperlink ref="B32" r:id="rId3" xr:uid="{015E84B7-C9D1-46C7-A87D-48C540EC0F57}"/>
  </hyperlinks>
  <printOptions horizontalCentered="1"/>
  <pageMargins left="0.5" right="0.5" top="0.5" bottom="0.5" header="0.3" footer="0.3"/>
  <pageSetup scale="84" fitToHeight="0" orientation="portrait" r:id="rId4"/>
  <rowBreaks count="3" manualBreakCount="3">
    <brk id="45" max="9" man="1"/>
    <brk id="89" max="16383" man="1"/>
    <brk id="133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171450</xdr:rowOff>
                  </from>
                  <to>
                    <xdr:col>0</xdr:col>
                    <xdr:colOff>333375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85</xdr:row>
                    <xdr:rowOff>180975</xdr:rowOff>
                  </from>
                  <to>
                    <xdr:col>0</xdr:col>
                    <xdr:colOff>333375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93</xdr:row>
                    <xdr:rowOff>180975</xdr:rowOff>
                  </from>
                  <to>
                    <xdr:col>0</xdr:col>
                    <xdr:colOff>314325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92</xdr:row>
                    <xdr:rowOff>171450</xdr:rowOff>
                  </from>
                  <to>
                    <xdr:col>0</xdr:col>
                    <xdr:colOff>314325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94</xdr:row>
                    <xdr:rowOff>180975</xdr:rowOff>
                  </from>
                  <to>
                    <xdr:col>0</xdr:col>
                    <xdr:colOff>314325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95</xdr:row>
                    <xdr:rowOff>180975</xdr:rowOff>
                  </from>
                  <to>
                    <xdr:col>0</xdr:col>
                    <xdr:colOff>314325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100</xdr:row>
                    <xdr:rowOff>180975</xdr:rowOff>
                  </from>
                  <to>
                    <xdr:col>0</xdr:col>
                    <xdr:colOff>314325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98</xdr:row>
                    <xdr:rowOff>180975</xdr:rowOff>
                  </from>
                  <to>
                    <xdr:col>0</xdr:col>
                    <xdr:colOff>314325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101</xdr:row>
                    <xdr:rowOff>180975</xdr:rowOff>
                  </from>
                  <to>
                    <xdr:col>0</xdr:col>
                    <xdr:colOff>314325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96</xdr:row>
                    <xdr:rowOff>180975</xdr:rowOff>
                  </from>
                  <to>
                    <xdr:col>0</xdr:col>
                    <xdr:colOff>314325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9525</xdr:colOff>
                    <xdr:row>99</xdr:row>
                    <xdr:rowOff>180975</xdr:rowOff>
                  </from>
                  <to>
                    <xdr:col>0</xdr:col>
                    <xdr:colOff>314325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102</xdr:row>
                    <xdr:rowOff>180975</xdr:rowOff>
                  </from>
                  <to>
                    <xdr:col>0</xdr:col>
                    <xdr:colOff>314325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171450</xdr:rowOff>
                  </from>
                  <to>
                    <xdr:col>3</xdr:col>
                    <xdr:colOff>114300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171450</xdr:rowOff>
                  </from>
                  <to>
                    <xdr:col>5</xdr:col>
                    <xdr:colOff>476250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171450</xdr:rowOff>
                  </from>
                  <to>
                    <xdr:col>7</xdr:col>
                    <xdr:colOff>485775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workbookViewId="0">
      <selection activeCell="A6" sqref="A6"/>
    </sheetView>
  </sheetViews>
  <sheetFormatPr defaultRowHeight="15" x14ac:dyDescent="0.25"/>
  <cols>
    <col min="1" max="1" width="42.140625" customWidth="1"/>
    <col min="2" max="5" width="15.7109375" customWidth="1"/>
  </cols>
  <sheetData>
    <row r="1" spans="1:5" ht="21" x14ac:dyDescent="0.35">
      <c r="A1" s="72" t="s">
        <v>126</v>
      </c>
      <c r="B1" s="80" t="s">
        <v>153</v>
      </c>
      <c r="C1" s="73"/>
      <c r="D1" s="73"/>
      <c r="E1" s="73"/>
    </row>
    <row r="2" spans="1:5" x14ac:dyDescent="0.25">
      <c r="A2" s="60"/>
      <c r="B2" s="108" t="s">
        <v>142</v>
      </c>
      <c r="C2" s="108"/>
      <c r="D2" s="108"/>
      <c r="E2" s="108"/>
    </row>
    <row r="3" spans="1:5" x14ac:dyDescent="0.25">
      <c r="A3" s="60" t="s">
        <v>128</v>
      </c>
      <c r="B3" s="59">
        <v>30</v>
      </c>
      <c r="C3" s="59">
        <v>40</v>
      </c>
      <c r="D3" s="59">
        <v>50</v>
      </c>
      <c r="E3" s="59">
        <v>60</v>
      </c>
    </row>
    <row r="4" spans="1:5" x14ac:dyDescent="0.25">
      <c r="A4" s="60"/>
      <c r="B4" s="60"/>
      <c r="C4" s="60"/>
      <c r="D4" s="60"/>
      <c r="E4" s="60"/>
    </row>
    <row r="5" spans="1:5" x14ac:dyDescent="0.25">
      <c r="A5" s="60" t="s">
        <v>130</v>
      </c>
      <c r="B5" s="60"/>
      <c r="C5" s="60"/>
      <c r="D5" s="60"/>
      <c r="E5" s="60"/>
    </row>
    <row r="6" spans="1:5" x14ac:dyDescent="0.25">
      <c r="A6" s="61" t="s">
        <v>154</v>
      </c>
      <c r="B6" s="64">
        <f>(SUM('Host Agreement'!$B$58:$B$60)+('Host Agreement'!$G$61*'Host Budget Planning'!B3))*(1-'Host Agreement'!$G$63)</f>
        <v>1800</v>
      </c>
      <c r="C6" s="64">
        <f>(SUM('Host Agreement'!$B$58:$B$60)+('Host Agreement'!$G$61*'Host Budget Planning'!C3))*(1-'Host Agreement'!$G$63)</f>
        <v>1900</v>
      </c>
      <c r="D6" s="64">
        <f>(SUM('Host Agreement'!$B$58:$B$60)+('Host Agreement'!$G$61*'Host Budget Planning'!D3))*(1-'Host Agreement'!$G$63)</f>
        <v>2000</v>
      </c>
      <c r="E6" s="64">
        <f>(SUM('Host Agreement'!$B$58:$B$60)+('Host Agreement'!$G$61*'Host Budget Planning'!E3))*(1-'Host Agreement'!$G$63)</f>
        <v>2100</v>
      </c>
    </row>
    <row r="7" spans="1:5" x14ac:dyDescent="0.25">
      <c r="A7" s="61" t="s">
        <v>131</v>
      </c>
      <c r="B7" s="60"/>
      <c r="C7" s="60"/>
      <c r="D7" s="60"/>
      <c r="E7" s="60"/>
    </row>
    <row r="8" spans="1:5" x14ac:dyDescent="0.25">
      <c r="A8" s="62" t="s">
        <v>132</v>
      </c>
      <c r="B8" s="68">
        <v>8</v>
      </c>
      <c r="C8" s="68">
        <v>8</v>
      </c>
      <c r="D8" s="68">
        <v>8</v>
      </c>
      <c r="E8" s="68">
        <v>8</v>
      </c>
    </row>
    <row r="9" spans="1:5" x14ac:dyDescent="0.25">
      <c r="A9" s="62" t="s">
        <v>134</v>
      </c>
      <c r="B9" s="68">
        <v>1</v>
      </c>
      <c r="C9" s="68">
        <v>1</v>
      </c>
      <c r="D9" s="68">
        <v>1</v>
      </c>
      <c r="E9" s="68">
        <v>1</v>
      </c>
    </row>
    <row r="10" spans="1:5" x14ac:dyDescent="0.25">
      <c r="A10" s="62" t="s">
        <v>133</v>
      </c>
      <c r="B10" s="68"/>
      <c r="C10" s="68"/>
      <c r="D10" s="68"/>
      <c r="E10" s="68"/>
    </row>
    <row r="11" spans="1:5" x14ac:dyDescent="0.25">
      <c r="A11" s="62" t="s">
        <v>135</v>
      </c>
      <c r="B11" s="68"/>
      <c r="C11" s="68"/>
      <c r="D11" s="68"/>
      <c r="E11" s="68"/>
    </row>
    <row r="12" spans="1:5" x14ac:dyDescent="0.25">
      <c r="A12" s="62" t="s">
        <v>141</v>
      </c>
      <c r="B12" s="68"/>
      <c r="C12" s="68"/>
      <c r="D12" s="68"/>
      <c r="E12" s="68"/>
    </row>
    <row r="13" spans="1:5" x14ac:dyDescent="0.25">
      <c r="A13" s="62" t="s">
        <v>136</v>
      </c>
      <c r="B13" s="68"/>
      <c r="C13" s="68"/>
      <c r="D13" s="68"/>
      <c r="E13" s="68"/>
    </row>
    <row r="14" spans="1:5" x14ac:dyDescent="0.25">
      <c r="A14" s="63" t="s">
        <v>137</v>
      </c>
      <c r="B14" s="65">
        <f>(SUM(B8:B9)*B3)+SUM(B10:B13)</f>
        <v>270</v>
      </c>
      <c r="C14" s="65">
        <f t="shared" ref="C14:E14" si="0">(SUM(C8:C9)*C3)+SUM(C10:C13)</f>
        <v>360</v>
      </c>
      <c r="D14" s="65">
        <f t="shared" si="0"/>
        <v>450</v>
      </c>
      <c r="E14" s="65">
        <f t="shared" si="0"/>
        <v>540</v>
      </c>
    </row>
    <row r="15" spans="1:5" x14ac:dyDescent="0.25">
      <c r="A15" s="60"/>
      <c r="B15" s="60"/>
      <c r="C15" s="60"/>
      <c r="D15" s="60"/>
      <c r="E15" s="60"/>
    </row>
    <row r="16" spans="1:5" ht="15.75" thickBot="1" x14ac:dyDescent="0.3">
      <c r="A16" s="63" t="s">
        <v>138</v>
      </c>
      <c r="B16" s="66">
        <f>+B6+B14</f>
        <v>2070</v>
      </c>
      <c r="C16" s="66">
        <f t="shared" ref="C16:E16" si="1">+C6+C14</f>
        <v>2260</v>
      </c>
      <c r="D16" s="66">
        <f t="shared" si="1"/>
        <v>2450</v>
      </c>
      <c r="E16" s="66">
        <f t="shared" si="1"/>
        <v>2640</v>
      </c>
    </row>
    <row r="17" spans="1:5" ht="15.75" thickTop="1" x14ac:dyDescent="0.25">
      <c r="A17" s="60"/>
      <c r="B17" s="60"/>
      <c r="C17" s="60"/>
      <c r="D17" s="60"/>
      <c r="E17" s="60"/>
    </row>
    <row r="18" spans="1:5" x14ac:dyDescent="0.25">
      <c r="A18" s="60" t="s">
        <v>139</v>
      </c>
      <c r="B18" s="67">
        <f>+B16/B3</f>
        <v>69</v>
      </c>
      <c r="C18" s="67">
        <f t="shared" ref="C18:E18" si="2">+C16/C3</f>
        <v>56.5</v>
      </c>
      <c r="D18" s="67">
        <f t="shared" si="2"/>
        <v>49</v>
      </c>
      <c r="E18" s="67">
        <f t="shared" si="2"/>
        <v>44</v>
      </c>
    </row>
    <row r="19" spans="1:5" x14ac:dyDescent="0.25">
      <c r="A19" s="60"/>
      <c r="B19" s="60"/>
      <c r="C19" s="60"/>
      <c r="D19" s="60"/>
      <c r="E19" s="60"/>
    </row>
    <row r="20" spans="1:5" x14ac:dyDescent="0.25">
      <c r="A20" s="60" t="s">
        <v>140</v>
      </c>
      <c r="B20" s="68">
        <v>25</v>
      </c>
      <c r="C20" s="68">
        <v>25</v>
      </c>
      <c r="D20" s="68">
        <v>25</v>
      </c>
      <c r="E20" s="68">
        <v>25</v>
      </c>
    </row>
    <row r="21" spans="1:5" x14ac:dyDescent="0.25">
      <c r="A21" s="60"/>
      <c r="B21" s="60"/>
      <c r="C21" s="60"/>
      <c r="D21" s="60"/>
      <c r="E21" s="60"/>
    </row>
    <row r="22" spans="1:5" ht="15.75" thickBot="1" x14ac:dyDescent="0.3">
      <c r="A22" s="60" t="s">
        <v>144</v>
      </c>
      <c r="B22" s="69">
        <f>(+B20*B3)-B16</f>
        <v>-1320</v>
      </c>
      <c r="C22" s="69">
        <f t="shared" ref="C22:E22" si="3">(+C20*C3)-C16</f>
        <v>-1260</v>
      </c>
      <c r="D22" s="69">
        <f t="shared" si="3"/>
        <v>-1200</v>
      </c>
      <c r="E22" s="69">
        <f t="shared" si="3"/>
        <v>-1140</v>
      </c>
    </row>
    <row r="23" spans="1:5" ht="15.75" thickTop="1" x14ac:dyDescent="0.25">
      <c r="A23" s="60"/>
      <c r="B23" s="77"/>
      <c r="C23" s="77"/>
      <c r="D23" s="77"/>
      <c r="E23" s="77"/>
    </row>
    <row r="24" spans="1:5" x14ac:dyDescent="0.25">
      <c r="A24" s="78" t="s">
        <v>149</v>
      </c>
      <c r="B24" s="77"/>
      <c r="C24" s="77"/>
      <c r="D24" s="77"/>
      <c r="E24" s="77"/>
    </row>
    <row r="25" spans="1:5" x14ac:dyDescent="0.25">
      <c r="A25" s="60"/>
      <c r="B25" s="77"/>
      <c r="C25" s="77"/>
      <c r="D25" s="77"/>
      <c r="E25" s="77"/>
    </row>
    <row r="26" spans="1:5" x14ac:dyDescent="0.25">
      <c r="A26" s="71"/>
      <c r="B26" s="71"/>
      <c r="C26" s="71"/>
      <c r="D26" s="71"/>
      <c r="E26" s="71"/>
    </row>
    <row r="27" spans="1:5" x14ac:dyDescent="0.25">
      <c r="A27" s="71"/>
      <c r="B27" s="71"/>
      <c r="C27" s="71"/>
      <c r="D27" s="71"/>
      <c r="E27" s="71"/>
    </row>
    <row r="28" spans="1:5" x14ac:dyDescent="0.25">
      <c r="A28" s="71"/>
      <c r="B28" s="71"/>
      <c r="C28" s="71"/>
      <c r="D28" s="71"/>
      <c r="E28" s="71"/>
    </row>
    <row r="29" spans="1:5" x14ac:dyDescent="0.25">
      <c r="A29" s="71"/>
      <c r="B29" s="71"/>
      <c r="C29" s="71"/>
      <c r="D29" s="71"/>
      <c r="E29" s="71"/>
    </row>
  </sheetData>
  <sheetProtection selectLockedCells="1"/>
  <mergeCells count="1">
    <mergeCell ref="B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Host Agreement</vt:lpstr>
      <vt:lpstr>Host Budget Planning</vt:lpstr>
      <vt:lpstr>'Host Agreement'!Check1</vt:lpstr>
      <vt:lpstr>'Host Agreement'!Check10</vt:lpstr>
      <vt:lpstr>'Host Agreement'!Check11</vt:lpstr>
      <vt:lpstr>Check12</vt:lpstr>
      <vt:lpstr>'Host Agreement'!Check3</vt:lpstr>
      <vt:lpstr>'Host Agreement'!Check4</vt:lpstr>
      <vt:lpstr>'Host Agreement'!Check5</vt:lpstr>
      <vt:lpstr>'Host Agreement'!Check6</vt:lpstr>
      <vt:lpstr>'Host Agreement'!Check7</vt:lpstr>
      <vt:lpstr>'Host Agreement'!Check8</vt:lpstr>
      <vt:lpstr>'Host Agreement'!Check9</vt:lpstr>
      <vt:lpstr>'Host Agreement'!Print_Area</vt:lpstr>
      <vt:lpstr>'Host Budget Planning'!Print_Area</vt:lpstr>
      <vt:lpstr>'Host Agreement'!Text25</vt:lpstr>
      <vt:lpstr>'Host Agreement'!Text29</vt:lpstr>
      <vt:lpstr>'Host Agreement'!Text32</vt:lpstr>
      <vt:lpstr>'Host Agreement'!Text35</vt:lpstr>
      <vt:lpstr>'Host Agreement'!Text36</vt:lpstr>
      <vt:lpstr>'Host Agreement'!Text37</vt:lpstr>
      <vt:lpstr>'Host Agreement'!Text38</vt:lpstr>
      <vt:lpstr>'Host Agreement'!Text39</vt:lpstr>
      <vt:lpstr>'Host Agreement'!Text40</vt:lpstr>
      <vt:lpstr>'Host Agreement'!Text41</vt:lpstr>
      <vt:lpstr>'Host Agreement'!Text42</vt:lpstr>
      <vt:lpstr>'Host Agreement'!Text43</vt:lpstr>
      <vt:lpstr>'Host Agreement'!Text44</vt:lpstr>
      <vt:lpstr>'Host Agreement'!Text46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 Nissley</dc:creator>
  <cp:lastModifiedBy>Lavern Nissley</cp:lastModifiedBy>
  <cp:lastPrinted>2016-03-23T18:15:05Z</cp:lastPrinted>
  <dcterms:created xsi:type="dcterms:W3CDTF">2015-05-11T15:34:31Z</dcterms:created>
  <dcterms:modified xsi:type="dcterms:W3CDTF">2018-08-29T16:15:58Z</dcterms:modified>
</cp:coreProperties>
</file>